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2.xml" ContentType="application/vnd.ms-excel.slicer+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trlProps/ctrlProp2.xml" ContentType="application/vnd.ms-excel.controlproperties+xml"/>
  <Override PartName="/xl/slicers/slicer3.xml" ContentType="application/vnd.ms-excel.slicer+xml"/>
  <Override PartName="/xl/slicers/slicer4.xml" ContentType="application/vnd.ms-excel.slicer+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trlProps/ctrlProp3.xml" ContentType="application/vnd.ms-excel.controlproperties+xml"/>
  <Override PartName="/xl/slicers/slicer5.xml" ContentType="application/vnd.ms-excel.slicer+xml"/>
  <Override PartName="/xl/slicers/slicer6.xml" ContentType="application/vnd.ms-excel.slicer+xml"/>
  <Override PartName="/xl/charts/chart6.xml" ContentType="application/vnd.openxmlformats-officedocument.drawingml.chart+xml"/>
  <Override PartName="/xl/charts/style11.xml" ContentType="application/vnd.ms-office.chartstyle+xml"/>
  <Override PartName="/xl/charts/colors11.xml" ContentType="application/vnd.ms-office.chartcolorstyle+xml"/>
  <Override PartName="/xl/charts/chart7.xml" ContentType="application/vnd.openxmlformats-officedocument.drawingml.chart+xml"/>
  <Override PartName="/xl/charts/style12.xml" ContentType="application/vnd.ms-office.chartstyle+xml"/>
  <Override PartName="/xl/charts/colors12.xml" ContentType="application/vnd.ms-office.chartcolorstyle+xml"/>
  <Override PartName="/xl/charts/chart8.xml" ContentType="application/vnd.openxmlformats-officedocument.drawingml.chart+xml"/>
  <Override PartName="/xl/charts/style13.xml" ContentType="application/vnd.ms-office.chartstyle+xml"/>
  <Override PartName="/xl/charts/colors13.xml" ContentType="application/vnd.ms-office.chartcolorstyle+xml"/>
  <Override PartName="/xl/charts/chartEx6.xml" ContentType="application/vnd.ms-office.chartex+xml"/>
  <Override PartName="/xl/charts/style14.xml" ContentType="application/vnd.ms-office.chartstyle+xml"/>
  <Override PartName="/xl/charts/colors14.xml" ContentType="application/vnd.ms-office.chartcolorstyle+xml"/>
  <Override PartName="/xl/charts/chart9.xml" ContentType="application/vnd.openxmlformats-officedocument.drawingml.chart+xml"/>
  <Override PartName="/xl/charts/style15.xml" ContentType="application/vnd.ms-office.chartstyle+xml"/>
  <Override PartName="/xl/charts/colors15.xml" ContentType="application/vnd.ms-office.chartcolorstyle+xml"/>
  <Override PartName="/xl/charts/chart10.xml" ContentType="application/vnd.openxmlformats-officedocument.drawingml.chart+xml"/>
  <Override PartName="/xl/charts/style16.xml" ContentType="application/vnd.ms-office.chartstyle+xml"/>
  <Override PartName="/xl/charts/colors16.xml" ContentType="application/vnd.ms-office.chartcolorstyle+xml"/>
  <Override PartName="/xl/charts/chartEx7.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yashw\OneDrive\Desktop\sem 4\excle\project\extend\excle test\"/>
    </mc:Choice>
  </mc:AlternateContent>
  <xr:revisionPtr revIDLastSave="0" documentId="13_ncr:1_{F6AAC277-25BA-487B-A0D2-39F59E171E4F}" xr6:coauthVersionLast="47" xr6:coauthVersionMax="47" xr10:uidLastSave="{00000000-0000-0000-0000-000000000000}"/>
  <bookViews>
    <workbookView xWindow="-108" yWindow="-108" windowWidth="23256" windowHeight="12456" activeTab="4" xr2:uid="{5172002C-9A6B-4438-BEF0-F7C7640F6E4F}"/>
  </bookViews>
  <sheets>
    <sheet name="Sales Data" sheetId="1" r:id="rId1"/>
    <sheet name="Detail1" sheetId="4" r:id="rId2"/>
    <sheet name="SunBurst" sheetId="5" r:id="rId3"/>
    <sheet name="pivot table" sheetId="3" r:id="rId4"/>
    <sheet name="dashbord" sheetId="2" r:id="rId5"/>
    <sheet name="Sheet1" sheetId="6" r:id="rId6"/>
  </sheets>
  <definedNames>
    <definedName name="_xlchart.v1.0" hidden="1">SunBurst!$G$4:$H$15</definedName>
    <definedName name="_xlchart.v1.1" hidden="1">SunBurst!$I$3</definedName>
    <definedName name="_xlchart.v1.10" hidden="1">'pivot table'!$AH$13</definedName>
    <definedName name="_xlchart.v1.11" hidden="1">'pivot table'!$AH$14:$AH$18</definedName>
    <definedName name="_xlchart.v1.12" hidden="1">SunBurst!$H$26:$I$49</definedName>
    <definedName name="_xlchart.v1.13" hidden="1">SunBurst!$J$25</definedName>
    <definedName name="_xlchart.v1.14" hidden="1">SunBurst!$J$26:$J$49</definedName>
    <definedName name="_xlchart.v1.15" hidden="1">SunBurst!$H$26:$I$49</definedName>
    <definedName name="_xlchart.v1.16" hidden="1">SunBurst!$J$25</definedName>
    <definedName name="_xlchart.v1.17" hidden="1">SunBurst!$J$26:$J$49</definedName>
    <definedName name="_xlchart.v1.18" hidden="1">'pivot table'!$AG$14:$AG$18</definedName>
    <definedName name="_xlchart.v1.19" hidden="1">'pivot table'!$AH$13</definedName>
    <definedName name="_xlchart.v1.2" hidden="1">SunBurst!$I$4:$I$15</definedName>
    <definedName name="_xlchart.v1.20" hidden="1">'pivot table'!$AH$14:$AH$18</definedName>
    <definedName name="_xlchart.v1.3" hidden="1">SunBurst!$H$26:$I$49</definedName>
    <definedName name="_xlchart.v1.4" hidden="1">SunBurst!$J$25</definedName>
    <definedName name="_xlchart.v1.5" hidden="1">SunBurst!$J$26:$J$49</definedName>
    <definedName name="_xlchart.v1.6" hidden="1">'pivot table'!$AG$14:$AG$18</definedName>
    <definedName name="_xlchart.v1.7" hidden="1">'pivot table'!$AH$13</definedName>
    <definedName name="_xlchart.v1.8" hidden="1">'pivot table'!$AH$14:$AH$18</definedName>
    <definedName name="_xlchart.v1.9" hidden="1">'pivot table'!$AG$14:$AG$18</definedName>
    <definedName name="Slicer_Month">#N/A</definedName>
    <definedName name="Slicer_Year">#N/A</definedName>
    <definedName name="Slicer_Year1">#N/A</definedName>
    <definedName name="Slicer_Year2">#N/A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6" i="3" l="1"/>
  <c r="V23" i="3"/>
  <c r="U23" i="3"/>
  <c r="X3" i="3"/>
  <c r="Y3" i="3" s="1"/>
  <c r="Z8" i="3" s="1" a="1"/>
  <c r="Z8" i="3" s="1"/>
  <c r="K6" i="3"/>
  <c r="K4" i="3"/>
  <c r="J6" i="1"/>
  <c r="J3" i="1"/>
  <c r="J2" i="1"/>
  <c r="Q13" i="3"/>
  <c r="Q10" i="3"/>
  <c r="Q9" i="3"/>
  <c r="Q12" i="3"/>
  <c r="Q11" i="3"/>
  <c r="Q8" i="3"/>
  <c r="B6" i="3"/>
  <c r="Q7" i="3"/>
  <c r="Q6" i="3"/>
  <c r="Q5" i="3"/>
  <c r="D2" i="3"/>
  <c r="Q16" i="3"/>
  <c r="Q15" i="3"/>
  <c r="Q14" i="3"/>
  <c r="Y8" i="3" l="1" a="1"/>
  <c r="Y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<sst xmlns="http://schemas.openxmlformats.org/spreadsheetml/2006/main" count="20914" uniqueCount="627">
  <si>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</si>
  <si>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</si>
  <si>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</si>
  <si>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</si>
  <si>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</si>
  <si>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</si>
  <si>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</si>
  <si>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</si>
  <si>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</si>
  <si>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</si>
  <si>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</si>
  <si>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</si>
  <si>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</si>
  <si>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</si>
  <si>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</si>
  <si>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</si>
  <si>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</si>
  <si>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</si>
  <si>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</si>
  <si>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</si>
  <si>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</si>
  <si>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</si>
  <si>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</si>
  <si>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</si>
  <si>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</si>
  <si>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</si>
  <si>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</si>
  <si>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</si>
  <si>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</si>
  <si>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</si>
  <si>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</si>
  <si>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</si>
  <si>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</si>
  <si>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</si>
  <si>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</si>
  <si>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</si>
  <si>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</si>
  <si>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</si>
  <si>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</si>
  <si>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</si>
  <si>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</si>
  <si>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</si>
  <si>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</si>
  <si>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</si>
  <si>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</si>
  <si>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</si>
  <si>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</si>
  <si>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</si>
  <si>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</si>
  <si>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</si>
  <si>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</si>
  <si>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</si>
  <si>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</si>
  <si>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</si>
  <si>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</si>
  <si>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</si>
  <si>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</si>
  <si>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</si>
  <si>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</si>
  <si>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</si>
  <si>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</si>
  <si>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</si>
  <si>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</si>
  <si>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</si>
  <si>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</si>
  <si>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</si>
  <si>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</si>
  <si>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</si>
  <si>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</si>
  <si>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</si>
  <si>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</si>
  <si>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</si>
  <si>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</si>
  <si>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</si>
  <si>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</si>
  <si>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</si>
  <si>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</si>
  <si>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</si>
  <si>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</si>
  <si>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</si>
  <si>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</si>
  <si>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</si>
  <si>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</si>
  <si>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</si>
  <si>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</si>
  <si>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</si>
  <si>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</si>
  <si>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</si>
  <si>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</si>
  <si>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</si>
  <si>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</si>
  <si>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</si>
  <si>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</si>
  <si>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</si>
  <si>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</si>
  <si>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</si>
  <si>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</si>
  <si>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</si>
  <si>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</si>
  <si>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</si>
  <si>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</si>
  <si>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</si>
  <si>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</si>
  <si>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</si>
  <si>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</si>
  <si>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</si>
  <si>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</si>
  <si>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</si>
  <si>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</si>
  <si>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</si>
  <si>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</si>
  <si>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</si>
  <si>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</si>
  <si>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</si>
  <si>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</si>
  <si>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</si>
  <si>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</si>
  <si>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</si>
  <si>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</si>
  <si>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</si>
  <si>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</si>
  <si>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</si>
  <si>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</si>
  <si>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</si>
  <si>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</si>
  <si>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</si>
  <si>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</si>
  <si>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</si>
  <si>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</si>
  <si>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</si>
  <si>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</si>
  <si>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</si>
  <si>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</si>
  <si>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</si>
  <si>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</si>
  <si>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</si>
  <si>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</si>
  <si>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</si>
  <si>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</si>
  <si>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</si>
  <si>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</si>
  <si>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</si>
  <si>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</si>
  <si>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</si>
  <si>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</si>
  <si>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</si>
  <si>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</si>
  <si>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</si>
  <si>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</si>
  <si>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</si>
  <si>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</si>
  <si>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</si>
  <si>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</si>
  <si>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</si>
  <si>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</si>
  <si>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</si>
  <si>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</si>
  <si>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</si>
  <si>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</si>
  <si>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</si>
  <si>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</si>
  <si>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</si>
  <si>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</si>
  <si>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</si>
  <si>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</si>
  <si>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</si>
  <si>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</si>
  <si>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</si>
  <si>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</si>
  <si>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</si>
  <si>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</si>
  <si>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</si>
  <si>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</si>
  <si>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</si>
  <si>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</si>
  <si>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</si>
  <si>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</si>
  <si>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</si>
  <si>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</si>
  <si>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</si>
  <si>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</si>
  <si>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</si>
  <si>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</si>
  <si>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</si>
  <si>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</si>
  <si>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</si>
  <si>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</si>
  <si>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</si>
  <si>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</si>
  <si>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</si>
  <si>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</si>
  <si>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</si>
  <si>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</si>
  <si>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</si>
  <si>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</si>
  <si>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</si>
  <si>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</si>
  <si>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</si>
  <si>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</si>
  <si>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</si>
  <si>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</si>
  <si>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</si>
  <si>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</si>
  <si>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</si>
  <si>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</si>
  <si>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</si>
  <si>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</si>
  <si>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</si>
  <si>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</si>
  <si>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</si>
  <si>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</si>
  <si>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</si>
  <si>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</si>
  <si>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</si>
  <si>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</si>
  <si>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</si>
  <si>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</si>
  <si>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</si>
  <si>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</si>
  <si>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</si>
  <si>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</si>
  <si>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</si>
  <si>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</si>
  <si>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</si>
  <si>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</si>
  <si>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</si>
  <si>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</si>
  <si>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</si>
  <si>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</si>
  <si>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</si>
  <si>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</si>
  <si>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</si>
  <si>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</si>
  <si>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</si>
  <si>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</si>
  <si>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</si>
  <si>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</si>
  <si>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</si>
  <si>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</si>
  <si>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</si>
  <si>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</si>
  <si>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</si>
  <si>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</si>
  <si>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</si>
  <si>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</si>
  <si>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</si>
  <si>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</si>
  <si>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</si>
  <si>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</si>
  <si>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</si>
  <si>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</si>
  <si>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</si>
  <si>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</si>
  <si>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</si>
  <si>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</si>
  <si>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</si>
  <si>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</si>
  <si>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</si>
  <si>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</si>
  <si>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</si>
  <si>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</si>
  <si>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</si>
  <si>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</si>
  <si>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</si>
  <si>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</si>
  <si>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</si>
  <si>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</si>
  <si>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</si>
  <si>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</si>
  <si>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</si>
  <si>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</si>
  <si>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</si>
  <si>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</si>
  <si>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</si>
  <si>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</si>
  <si>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</si>
  <si>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</si>
  <si>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</si>
  <si>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</si>
  <si>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</si>
  <si>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</si>
  <si>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</si>
  <si>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</si>
  <si>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</si>
  <si>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</si>
  <si>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</si>
  <si>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</si>
  <si>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</si>
  <si>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</si>
  <si>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</si>
  <si>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</si>
  <si>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</si>
  <si>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</si>
  <si>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</si>
  <si>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</si>
  <si>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</si>
  <si>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</si>
  <si>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</si>
  <si>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</si>
  <si>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</si>
  <si>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</si>
  <si>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</si>
  <si>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</si>
  <si>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</si>
  <si>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</si>
  <si>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</si>
  <si>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</si>
  <si>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</si>
  <si>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</si>
  <si>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</si>
  <si>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</si>
  <si>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Units Sold</t>
  </si>
  <si>
    <t>Sum of Profit</t>
  </si>
  <si>
    <t>PROFIT MARGINE</t>
  </si>
  <si>
    <t>Row Labels</t>
  </si>
  <si>
    <t>Sum of Profit ('000)</t>
  </si>
  <si>
    <t>Sum of Sales ('000)</t>
  </si>
  <si>
    <t>Profit%</t>
  </si>
  <si>
    <t>Details for Sum of Profit ('000) - Month: Jan</t>
  </si>
  <si>
    <t>Total</t>
  </si>
  <si>
    <t>Amarilla Total</t>
  </si>
  <si>
    <t>Carretera Total</t>
  </si>
  <si>
    <t>Montana Total</t>
  </si>
  <si>
    <t>Paseo Total</t>
  </si>
  <si>
    <t>Velo Total</t>
  </si>
  <si>
    <t>VTT Total</t>
  </si>
  <si>
    <t>CUST_ID_265</t>
  </si>
  <si>
    <t>Alice Moore</t>
  </si>
  <si>
    <t>CUST_ID_200</t>
  </si>
  <si>
    <t>Frank Rodriguez</t>
  </si>
  <si>
    <t>CUST_ID_248</t>
  </si>
  <si>
    <t>Oscar Jones</t>
  </si>
  <si>
    <t>CUST_ID_186</t>
  </si>
  <si>
    <t>Paul Smith</t>
  </si>
  <si>
    <t>CUST_ID_283</t>
  </si>
  <si>
    <t>Bob Johnson</t>
  </si>
  <si>
    <t>CUST_ID_266</t>
  </si>
  <si>
    <t>Oscar Moore</t>
  </si>
  <si>
    <t>CUST_ID_211</t>
  </si>
  <si>
    <t>Kevin Smith</t>
  </si>
  <si>
    <t>CUST_ID_176</t>
  </si>
  <si>
    <t>David Smith</t>
  </si>
  <si>
    <t>CUST_ID_216</t>
  </si>
  <si>
    <t>Nina Moore</t>
  </si>
  <si>
    <t>CUST_ID_167</t>
  </si>
  <si>
    <t>Charlie Davis</t>
  </si>
  <si>
    <t>CUST_ID_187</t>
  </si>
  <si>
    <t>David Wilson</t>
  </si>
  <si>
    <t>CUST_ID_297</t>
  </si>
  <si>
    <t>Steve Taylor</t>
  </si>
  <si>
    <t>CUST_ID_168</t>
  </si>
  <si>
    <t>David Moore</t>
  </si>
  <si>
    <t>CUST_ID_162</t>
  </si>
  <si>
    <t>Nina Martin</t>
  </si>
  <si>
    <t>CUST_ID_185</t>
  </si>
  <si>
    <t>Quincy Garcia</t>
  </si>
  <si>
    <t>CUST_ID_269</t>
  </si>
  <si>
    <t>Julia Davis</t>
  </si>
  <si>
    <t>CUST_ID_268</t>
  </si>
  <si>
    <t>Julia Gonzalez</t>
  </si>
  <si>
    <t>CUST_ID_161</t>
  </si>
  <si>
    <t>Quincy Brown</t>
  </si>
  <si>
    <t>CUST_ID_215</t>
  </si>
  <si>
    <t>Eva Taylor</t>
  </si>
  <si>
    <t>CUST_ID_235</t>
  </si>
  <si>
    <t>Grace Johnson</t>
  </si>
  <si>
    <t>CUST_ID_263</t>
  </si>
  <si>
    <t>Ian Jones</t>
  </si>
  <si>
    <t>CUST_ID_245</t>
  </si>
  <si>
    <t>Julia Brown</t>
  </si>
  <si>
    <t>CUST_ID_261</t>
  </si>
  <si>
    <t>Grace Moore</t>
  </si>
  <si>
    <t>CUST_ID_234</t>
  </si>
  <si>
    <t>Paul Davis</t>
  </si>
  <si>
    <t>CUST_ID_193</t>
  </si>
  <si>
    <t>Tina Williams</t>
  </si>
  <si>
    <t>CUST_ID_262</t>
  </si>
  <si>
    <t>David Johnson</t>
  </si>
  <si>
    <t>CUST_ID_244</t>
  </si>
  <si>
    <t>Kevin Brown</t>
  </si>
  <si>
    <t>CUST_ID_243</t>
  </si>
  <si>
    <t>Quincy Smith</t>
  </si>
  <si>
    <t>CUST_ID_252</t>
  </si>
  <si>
    <t>Rachel Davis</t>
  </si>
  <si>
    <t>CUST_ID_157</t>
  </si>
  <si>
    <t>Tina Miller</t>
  </si>
  <si>
    <t>CUST_ID_218</t>
  </si>
  <si>
    <t>Nina Miller</t>
  </si>
  <si>
    <t>CUST_ID_276</t>
  </si>
  <si>
    <t>Hannah Williams</t>
  </si>
  <si>
    <t>CUST_ID_195</t>
  </si>
  <si>
    <t>David Lopez</t>
  </si>
  <si>
    <t>CUST_ID_291</t>
  </si>
  <si>
    <t>Tina Garcia</t>
  </si>
  <si>
    <t>CUST_ID_270</t>
  </si>
  <si>
    <t>Oscar Lopez</t>
  </si>
  <si>
    <t>CUST_ID_273</t>
  </si>
  <si>
    <t>Grace Gonzalez</t>
  </si>
  <si>
    <t>CUST_ID_183</t>
  </si>
  <si>
    <t>Grace Martinez</t>
  </si>
  <si>
    <t>CUST_ID_171</t>
  </si>
  <si>
    <t>Charlie Thomas</t>
  </si>
  <si>
    <t>CUST_ID_287</t>
  </si>
  <si>
    <t>Ian Taylor</t>
  </si>
  <si>
    <t>CUST_ID_194</t>
  </si>
  <si>
    <t>Oscar Jackson</t>
  </si>
  <si>
    <t>CUST_ID_158</t>
  </si>
  <si>
    <t>Frank Wilson</t>
  </si>
  <si>
    <t>CUST_ID_274</t>
  </si>
  <si>
    <t>Oscar Taylor</t>
  </si>
  <si>
    <t>CUST_ID_166</t>
  </si>
  <si>
    <t>Alice Williams</t>
  </si>
  <si>
    <t>CUST_ID_238</t>
  </si>
  <si>
    <t>Grace Williams</t>
  </si>
  <si>
    <t>CUST_ID_239</t>
  </si>
  <si>
    <t>Paul Williams</t>
  </si>
  <si>
    <t>CUST_ID_232</t>
  </si>
  <si>
    <t>Quincy Rodriguez</t>
  </si>
  <si>
    <t>CUST_ID_214</t>
  </si>
  <si>
    <t>Rachel Miller</t>
  </si>
  <si>
    <t>CUST_ID_278</t>
  </si>
  <si>
    <t>Bob Hernandez</t>
  </si>
  <si>
    <t>CUST_ID_156</t>
  </si>
  <si>
    <t>Laura Davis</t>
  </si>
  <si>
    <t>CUST_ID_300</t>
  </si>
  <si>
    <t>Rachel Jones</t>
  </si>
  <si>
    <t>CUST_ID_224</t>
  </si>
  <si>
    <t>Steve Gonzalez</t>
  </si>
  <si>
    <t>CUST_ID_251</t>
  </si>
  <si>
    <t>Paul Moore</t>
  </si>
  <si>
    <t>CUST_ID_281</t>
  </si>
  <si>
    <t>Eva Jones</t>
  </si>
  <si>
    <t>CUST_ID_236</t>
  </si>
  <si>
    <t>Laura Wilson</t>
  </si>
  <si>
    <t>CUST_ID_237</t>
  </si>
  <si>
    <t>Charlie Moore</t>
  </si>
  <si>
    <t>CUST_ID_272</t>
  </si>
  <si>
    <t>David Williams</t>
  </si>
  <si>
    <t>CUST_ID_299</t>
  </si>
  <si>
    <t>Hannah Gonzalez</t>
  </si>
  <si>
    <t>CUST_ID_285</t>
  </si>
  <si>
    <t>Ian Davis</t>
  </si>
  <si>
    <t>CUST_ID_159</t>
  </si>
  <si>
    <t>Laura Jackson</t>
  </si>
  <si>
    <t>CUST_ID_231</t>
  </si>
  <si>
    <t>Nina Anderson</t>
  </si>
  <si>
    <t>CUST_ID_279</t>
  </si>
  <si>
    <t>Ian Johnson</t>
  </si>
  <si>
    <t>CUST_ID_294</t>
  </si>
  <si>
    <t>Julia Anderson</t>
  </si>
  <si>
    <t>CUST_ID_227</t>
  </si>
  <si>
    <t>Paul Jones</t>
  </si>
  <si>
    <t>CUST_ID_202</t>
  </si>
  <si>
    <t>Julia Martin</t>
  </si>
  <si>
    <t>CUST_ID_213</t>
  </si>
  <si>
    <t>Frank Moore</t>
  </si>
  <si>
    <t>CUST_ID_152</t>
  </si>
  <si>
    <t>Quincy Martin</t>
  </si>
  <si>
    <t>CUST_ID_173</t>
  </si>
  <si>
    <t>David Jackson</t>
  </si>
  <si>
    <t>CUST_ID_257</t>
  </si>
  <si>
    <t>Laura Anderson</t>
  </si>
  <si>
    <t>CUST_ID_225</t>
  </si>
  <si>
    <t>Eva Lopez</t>
  </si>
  <si>
    <t>CUST_ID_280</t>
  </si>
  <si>
    <t>Kevin Johnson</t>
  </si>
  <si>
    <t>CUST_ID_192</t>
  </si>
  <si>
    <t>Alice Brown</t>
  </si>
  <si>
    <t>CUST_ID_260</t>
  </si>
  <si>
    <t>Nina Jackson</t>
  </si>
  <si>
    <t>CUST_ID_198</t>
  </si>
  <si>
    <t>Steve Jackson</t>
  </si>
  <si>
    <t>CUST_ID_217</t>
  </si>
  <si>
    <t>Frank Williams</t>
  </si>
  <si>
    <t>CUST_ID_228</t>
  </si>
  <si>
    <t>Steve Moore</t>
  </si>
  <si>
    <t>CUST_ID_254</t>
  </si>
  <si>
    <t>Kevin Williams</t>
  </si>
  <si>
    <t>CUST_ID_190</t>
  </si>
  <si>
    <t>Nina Johnson</t>
  </si>
  <si>
    <t>CUST_ID_288</t>
  </si>
  <si>
    <t>Hannah Miller</t>
  </si>
  <si>
    <t>CUST_ID_170</t>
  </si>
  <si>
    <t>Grace Brown</t>
  </si>
  <si>
    <t>CUST_ID_180</t>
  </si>
  <si>
    <t>Eva Rodriguez</t>
  </si>
  <si>
    <t>CUST_ID_165</t>
  </si>
  <si>
    <t>Quincy Williams</t>
  </si>
  <si>
    <t>CUST_ID_259</t>
  </si>
  <si>
    <t>Hannah Brown</t>
  </si>
  <si>
    <t>CUST_ID_258</t>
  </si>
  <si>
    <t>Paul Thomas</t>
  </si>
  <si>
    <t>CUST_ID_247</t>
  </si>
  <si>
    <t>Steve Thomas</t>
  </si>
  <si>
    <t>CUST_ID_181</t>
  </si>
  <si>
    <t>Tina Taylor</t>
  </si>
  <si>
    <t>CUST_ID_151</t>
  </si>
  <si>
    <t>Grace Hernandez</t>
  </si>
  <si>
    <t>CUST_ID_221</t>
  </si>
  <si>
    <t>Charlie Johnson</t>
  </si>
  <si>
    <t>CUST_ID_155</t>
  </si>
  <si>
    <t>Hannah Johnson</t>
  </si>
  <si>
    <t>CUST_ID_253</t>
  </si>
  <si>
    <t>Hannah Rodriguez</t>
  </si>
  <si>
    <t>CUST_ID_298</t>
  </si>
  <si>
    <t>Ian Smith</t>
  </si>
  <si>
    <t>CUST_ID_284</t>
  </si>
  <si>
    <t>Grace Jackson</t>
  </si>
  <si>
    <t>CUST_ID_293</t>
  </si>
  <si>
    <t>Bob Davis</t>
  </si>
  <si>
    <t>CUST_ID_164</t>
  </si>
  <si>
    <t>Paul Miller</t>
  </si>
  <si>
    <t>CUST_ID_292</t>
  </si>
  <si>
    <t>Hannah Moore</t>
  </si>
  <si>
    <t>CUST_ID_229</t>
  </si>
  <si>
    <t>Hannah Smith</t>
  </si>
  <si>
    <t>CUST_ID_188</t>
  </si>
  <si>
    <t>Julia Williams</t>
  </si>
  <si>
    <t>CUST_ID_246</t>
  </si>
  <si>
    <t>Frank Anderson</t>
  </si>
  <si>
    <t>CUST_ID_178</t>
  </si>
  <si>
    <t>Alice Anderson</t>
  </si>
  <si>
    <t>CUST_ID_241</t>
  </si>
  <si>
    <t>Ian Williams</t>
  </si>
  <si>
    <t>CUST_ID_220</t>
  </si>
  <si>
    <t>Bob Brown</t>
  </si>
  <si>
    <t>CUST_ID_196</t>
  </si>
  <si>
    <t>Quincy Taylor</t>
  </si>
  <si>
    <t>CUST_ID_289</t>
  </si>
  <si>
    <t>Tina Jackson</t>
  </si>
  <si>
    <t>CUST_ID_250</t>
  </si>
  <si>
    <t>Kevin Gonzalez</t>
  </si>
  <si>
    <t>CUST_ID_264</t>
  </si>
  <si>
    <t>Hannah Jackson</t>
  </si>
  <si>
    <t>CUST_ID_290</t>
  </si>
  <si>
    <t>Eva Garcia</t>
  </si>
  <si>
    <t>CUST_ID_204</t>
  </si>
  <si>
    <t>Steve Wilson</t>
  </si>
  <si>
    <t>CUST_ID_242</t>
  </si>
  <si>
    <t>Hannah Jones</t>
  </si>
  <si>
    <t>CUST_ID_207</t>
  </si>
  <si>
    <t>Rachel Smith</t>
  </si>
  <si>
    <t>CUST_ID_233</t>
  </si>
  <si>
    <t>Steve Williams</t>
  </si>
  <si>
    <t>CUST_ID_184</t>
  </si>
  <si>
    <t>Paul Gonzalez</t>
  </si>
  <si>
    <t>CUST_ID_205</t>
  </si>
  <si>
    <t>David Brown</t>
  </si>
  <si>
    <t>CUST_ID_172</t>
  </si>
  <si>
    <t>Mike Smith</t>
  </si>
  <si>
    <t>CUST_ID_210</t>
  </si>
  <si>
    <t>Bob Gonzalez</t>
  </si>
  <si>
    <t>CUST_ID_153</t>
  </si>
  <si>
    <t>Rachel Martinez</t>
  </si>
  <si>
    <t>CUST_ID_177</t>
  </si>
  <si>
    <t>Laura Miller</t>
  </si>
  <si>
    <t>CUST_ID_256</t>
  </si>
  <si>
    <t>Kevin Rodriguez</t>
  </si>
  <si>
    <t>CUST_ID_169</t>
  </si>
  <si>
    <t>Paul Wilson</t>
  </si>
  <si>
    <t>CUST_ID_271</t>
  </si>
  <si>
    <t>Tina Johnson</t>
  </si>
  <si>
    <t>CUST_ID_230</t>
  </si>
  <si>
    <t>Bob Smith</t>
  </si>
  <si>
    <t>CUST_ID_219</t>
  </si>
  <si>
    <t>Nina Davis</t>
  </si>
  <si>
    <t>CUST_ID_189</t>
  </si>
  <si>
    <t>Ian Moore</t>
  </si>
  <si>
    <t>CUST_ID_201</t>
  </si>
  <si>
    <t>Nina Rodriguez</t>
  </si>
  <si>
    <t>CUST_ID_191</t>
  </si>
  <si>
    <t>Charlie Taylor</t>
  </si>
  <si>
    <t>CUST_ID_282</t>
  </si>
  <si>
    <t>Charlie Jackson</t>
  </si>
  <si>
    <t>CUST_ID_182</t>
  </si>
  <si>
    <t>Laura Martin</t>
  </si>
  <si>
    <t>CUST_ID_277</t>
  </si>
  <si>
    <t>Quincy Anderson</t>
  </si>
  <si>
    <t>CUST_ID_179</t>
  </si>
  <si>
    <t>Ian Anderson</t>
  </si>
  <si>
    <t>CUST_ID_208</t>
  </si>
  <si>
    <t>Julia Wilson</t>
  </si>
  <si>
    <t>CUST_ID_296</t>
  </si>
  <si>
    <t>Oscar Martinez</t>
  </si>
  <si>
    <t>CUST_ID_295</t>
  </si>
  <si>
    <t>Ian Martinez</t>
  </si>
  <si>
    <t>CUST_ID_240</t>
  </si>
  <si>
    <t>David Gonzalez</t>
  </si>
  <si>
    <t>CUST_ID_255</t>
  </si>
  <si>
    <t>Nina Garcia</t>
  </si>
  <si>
    <t>CUST_ID_160</t>
  </si>
  <si>
    <t>Eva Miller</t>
  </si>
  <si>
    <t>CUST_ID_163</t>
  </si>
  <si>
    <t>Alice Rodriguez</t>
  </si>
  <si>
    <t>CUST_ID_174</t>
  </si>
  <si>
    <t>Charlie Gonzalez</t>
  </si>
  <si>
    <t>CUST_ID_249</t>
  </si>
  <si>
    <t>David Davis</t>
  </si>
  <si>
    <t>CUST_ID_267</t>
  </si>
  <si>
    <t>Paul Rodriguez</t>
  </si>
  <si>
    <t>CUST_ID_175</t>
  </si>
  <si>
    <t>Laura Martinez</t>
  </si>
  <si>
    <t>CUST_ID_197</t>
  </si>
  <si>
    <t>Frank Johnson</t>
  </si>
  <si>
    <t>CUST_ID_199</t>
  </si>
  <si>
    <t>Bob Garcia</t>
  </si>
  <si>
    <t>CUST_ID_286</t>
  </si>
  <si>
    <t>Mike Martin</t>
  </si>
  <si>
    <t>CUST_ID_226</t>
  </si>
  <si>
    <t>Grace Davis</t>
  </si>
  <si>
    <t>CUST_ID_203</t>
  </si>
  <si>
    <t>Frank Lopez</t>
  </si>
  <si>
    <t>CUST_ID_212</t>
  </si>
  <si>
    <t>Julia Taylor</t>
  </si>
  <si>
    <t>CUST_ID_275</t>
  </si>
  <si>
    <t>Mike Jones</t>
  </si>
  <si>
    <t>CUST_ID_209</t>
  </si>
  <si>
    <t>Bob Williams</t>
  </si>
  <si>
    <t>CUST_ID_223</t>
  </si>
  <si>
    <t>Tina Hernandez</t>
  </si>
  <si>
    <t>CUST_ID_154</t>
  </si>
  <si>
    <t>Rachel Rodriguez</t>
  </si>
  <si>
    <t>CUST_ID_206</t>
  </si>
  <si>
    <t>Mike Rodriguez</t>
  </si>
  <si>
    <t>CUST_ID_222</t>
  </si>
  <si>
    <t>Kevin Miller</t>
  </si>
  <si>
    <t>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</si>
</sst>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 #,##0_ ;_ * \-#,##0_ ;_ * &quot;-&quot;_ ;_ @_ "/>
    <numFmt numFmtId="43" formatCode="_ * #,##0.00_ ;_ * \-#,##0.00_ ;_ * &quot;-&quot;??_ ;_ @_ "/>
    <numFmt numFmtId="164" formatCode="[$$-409]#,##0.00"/>
    <numFmt numFmtId="165" formatCode="_ * #,##0_ ;_ * \-#,##0_ ;_ * &quot;-&quot;??_ ;_ @_ "/>
    <numFmt numFmtId="166"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2" fillId="2" borderId="0" xfId="0" applyFont="1" applyFill="1"/>
    <xf numFmtId="43" fontId="0" fillId="0" borderId="0" xfId="1" applyFont="1"/>
    <xf numFmtId="14" fontId="0" fillId="0" borderId="0" xfId="0" applyNumberFormat="1"/>
    <xf numFmtId="164" fontId="0" fillId="0" borderId="0" xfId="0" applyNumberFormat="1"/>
    <xf numFmtId="10" fontId="0" fillId="0" borderId="0" xfId="2" applyNumberFormat="1" applyFont="1"/>
    <xf numFmtId="41" fontId="0" fillId="0" borderId="0" xfId="0" applyNumberFormat="1"/>
    <xf numFmtId="43"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2" fillId="0" borderId="0" xfId="0" applyFont="1"/>
    <xf numFmtId="165" fontId="0" fillId="0" borderId="0" xfId="1" applyNumberFormat="1" applyFont="1"/>
    <xf numFmtId="9" fontId="0" fillId="0" borderId="0" xfId="0" applyNumberFormat="1"/>
    <xf numFmtId="0" fontId="0" fillId="0" borderId="0" xfId="0" applyAlignment="1">
      <alignment horizontal="left" indent="1"/>
    </xf>
  </cellXfs>
  <cellStyles count="3">
    <cellStyle name="Comma" xfId="1" builtinId="3"/>
    <cellStyle name="Normal" xfId="0" builtinId="0"/>
    <cellStyle name="Percent" xfId="2" builtinId="5"/>
  </cellStyles>
  <dxfs count="38">
    <dxf>
      <numFmt numFmtId="165" formatCode="_ * #,##0_ ;_ * \-#,##0_ ;_ * &quot;-&quot;??_ ;_ @_ "/>
    </dxf>
    <dxf>
      <numFmt numFmtId="13" formatCode="0%"/>
    </dxf>
    <dxf>
      <numFmt numFmtId="166" formatCode="0.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3" formatCode="_ * #,##0_ ;_ * \-#,##0_ ;_ * &quot;-&quot;_ ;_ @_ "/>
    </dxf>
    <dxf>
      <numFmt numFmtId="164" formatCode="[$$-409]#,##0.00"/>
    </dxf>
    <dxf>
      <numFmt numFmtId="164" formatCode="[$$-409]#,##0.00"/>
    </dxf>
    <dxf>
      <numFmt numFmtId="13" formatCode="0%"/>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font>
        <b/>
        <i val="0"/>
        <sz val="9"/>
        <color theme="1"/>
        <name val="Comic Sans MS"/>
        <family val="4"/>
      </font>
      <border diagonalUp="0" diagonalDown="0">
        <left/>
        <right/>
        <top/>
        <bottom/>
        <vertical/>
        <horizontal/>
      </border>
    </dxf>
    <dxf>
      <font>
        <b/>
        <i val="0"/>
        <strike val="0"/>
        <sz val="9"/>
        <color theme="1"/>
        <name val="Comic Sans MS"/>
        <family val="4"/>
        <scheme val="none"/>
      </font>
      <fill>
        <patternFill patternType="none">
          <bgColor auto="1"/>
        </patternFill>
      </fill>
      <border diagonalUp="0" diagonalDown="0">
        <left/>
        <right/>
        <top/>
        <bottom/>
        <vertical/>
        <horizontal/>
      </border>
    </dxf>
  </dxfs>
  <tableStyles count="2" defaultTableStyle="TableStyleMedium2" defaultPivotStyle="PivotStyleLight16">
    <tableStyle name="dbord" pivot="0" table="0" count="10" xr9:uid="{E43BEABF-4D20-4A0A-96C9-EA4F91DE7340}">
      <tableStyleElement type="wholeTable" dxfId="37"/>
      <tableStyleElement type="headerRow" dxfId="36"/>
    </tableStyle>
    <tableStyle name="sunbust" pivot="0" table="0" count="10" xr9:uid="{B4C2CF83-BF64-40AB-AFE7-B08AAF95A10B}">
      <tableStyleElement type="wholeTable" dxfId="35"/>
      <tableStyleElement type="headerRow" dxfId="34"/>
    </tableStyle>
  </tableStyles>
  <colors>
    <mruColors>
      <color rgb="FF2F5597"/>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bo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IN" sz="1200" b="1">
                <a:solidFill>
                  <a:srgbClr val="2F5597"/>
                </a:solidFill>
                <a:latin typeface="Comic Sans MS" panose="030F0702030302020204" pitchFamily="66" charset="0"/>
              </a:rPr>
              <a:t>Sales &amp; Profit(%)</a:t>
            </a:r>
          </a:p>
        </c:rich>
      </c:tx>
      <c:layout>
        <c:manualLayout>
          <c:xMode val="edge"/>
          <c:yMode val="edge"/>
          <c:x val="0.22604330321554761"/>
          <c:y val="3.575224985811705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layout>
            <c:manualLayout>
              <c:x val="-3.0770287697875228E-17"/>
              <c:y val="0"/>
            </c:manualLayout>
          </c:layout>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49B365D4-4047-4A1C-A43A-8BE3B272E272}" type="CELLRANGE">
                  <a:rPr lang="en-US"/>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48566CF1-F5A2-4944-86D2-77CE828B2EE3}"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A591776E-7BB0-4ACF-961A-4DEA9BA91940}"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8FC32730-2372-4328-AA83-C534BA7EE55D}"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B955FB4A-D245-4903-B1F0-631A35C911E7}"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4D753CD8-9165-413A-ADE7-7E171FA6EDB1}"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D0AB7E2B-42F3-47D7-96A3-53B2C3D043FE}"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C5033AC0-440F-449A-A591-F42EA4B57E77}"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AEAA63C9-F45F-4E56-B46C-610DAE7B0E2A}"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68F06E6E-5B20-4D0E-8DF6-1496410777FD}"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AA4292F4-B9AA-46A5-87EA-402F0BD7ECC2}"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ED9992E4-5F27-493F-8768-52F5E5A7A498}"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E0A40F33-F847-4AED-AF85-E34C13FBE739}" type="CELLRANGE">
                  <a:rPr lang="en-US"/>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872888501700388"/>
          <c:y val="0.17139135768925889"/>
          <c:w val="0.77549309920861687"/>
          <c:h val="0.66356162695267096"/>
        </c:manualLayout>
      </c:layout>
      <c:barChart>
        <c:barDir val="col"/>
        <c:grouping val="stacked"/>
        <c:varyColors val="0"/>
        <c:ser>
          <c:idx val="0"/>
          <c:order val="0"/>
          <c:tx>
            <c:strRef>
              <c:f>'pivot table'!$Q$5:$Q$16</c:f>
              <c:strCache>
                <c:ptCount val="1"/>
                <c:pt idx="0">
                  <c:v>Sum of Sales ('000)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table'!$Q$5:$Q$16</c:f>
              <c:numCache>
                <c:formatCode>_(* #,##0.00_);_(* \(#,##0.00\);_(* "-"??_);_(@_)</c:formatCode>
                <c:ptCount val="12"/>
                <c:pt idx="0">
                  <c:v>35906.255609999986</c:v>
                </c:pt>
                <c:pt idx="1">
                  <c:v>33130.255124999989</c:v>
                </c:pt>
                <c:pt idx="2">
                  <c:v>37686.441999999995</c:v>
                </c:pt>
                <c:pt idx="3">
                  <c:v>49197.222279999994</c:v>
                </c:pt>
                <c:pt idx="4">
                  <c:v>40564.704615000017</c:v>
                </c:pt>
                <c:pt idx="5">
                  <c:v>39420.19965000001</c:v>
                </c:pt>
                <c:pt idx="6">
                  <c:v>35101.723790000011</c:v>
                </c:pt>
                <c:pt idx="7">
                  <c:v>43058.28121999999</c:v>
                </c:pt>
                <c:pt idx="8">
                  <c:v>44026.754144999984</c:v>
                </c:pt>
                <c:pt idx="9">
                  <c:v>37335.500170000007</c:v>
                </c:pt>
                <c:pt idx="10">
                  <c:v>44626.19832000001</c:v>
                </c:pt>
                <c:pt idx="11">
                  <c:v>49603.443335000004</c:v>
                </c:pt>
              </c:numCache>
            </c:numRef>
          </c:val>
          <c:extLst>
            <c:ext xmlns:c16="http://schemas.microsoft.com/office/drawing/2014/chart" uri="{C3380CC4-5D6E-409C-BE32-E72D297353CC}">
              <c16:uniqueId val="{00000000-A057-459C-894C-7CE8ECD3C67A}"/>
            </c:ext>
          </c:extLst>
        </c:ser>
        <c:ser>
          <c:idx val="1"/>
          <c:order val="1"/>
          <c:tx>
            <c:strRef>
              <c:f>'pivot table'!$Q$5:$Q$16</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A057-459C-894C-7CE8ECD3C67A}"/>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A057-459C-894C-7CE8ECD3C67A}"/>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A057-459C-894C-7CE8ECD3C67A}"/>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A057-459C-894C-7CE8ECD3C67A}"/>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6-A057-459C-894C-7CE8ECD3C67A}"/>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7-A057-459C-894C-7CE8ECD3C67A}"/>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8-A057-459C-894C-7CE8ECD3C67A}"/>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9-A057-459C-894C-7CE8ECD3C67A}"/>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A-A057-459C-894C-7CE8ECD3C67A}"/>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B-A057-459C-894C-7CE8ECD3C67A}"/>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0C-A057-459C-894C-7CE8ECD3C67A}"/>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D-A057-459C-894C-7CE8ECD3C67A}"/>
              </c:ext>
            </c:extLst>
          </c:dPt>
          <c:dLbls>
            <c:dLbl>
              <c:idx val="0"/>
              <c:layout>
                <c:manualLayout>
                  <c:x val="-3.0770287697875228E-17"/>
                  <c:y val="0"/>
                </c:manualLayout>
              </c:layout>
              <c:tx>
                <c:rich>
                  <a:bodyPr/>
                  <a:lstStyle/>
                  <a:p>
                    <a:fld id="{49B365D4-4047-4A1C-A43A-8BE3B272E27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057-459C-894C-7CE8ECD3C67A}"/>
                </c:ext>
              </c:extLst>
            </c:dLbl>
            <c:dLbl>
              <c:idx val="1"/>
              <c:tx>
                <c:rich>
                  <a:bodyPr/>
                  <a:lstStyle/>
                  <a:p>
                    <a:fld id="{48566CF1-F5A2-4944-86D2-77CE828B2EE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057-459C-894C-7CE8ECD3C67A}"/>
                </c:ext>
              </c:extLst>
            </c:dLbl>
            <c:dLbl>
              <c:idx val="2"/>
              <c:tx>
                <c:rich>
                  <a:bodyPr/>
                  <a:lstStyle/>
                  <a:p>
                    <a:fld id="{A591776E-7BB0-4ACF-961A-4DEA9BA9194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057-459C-894C-7CE8ECD3C67A}"/>
                </c:ext>
              </c:extLst>
            </c:dLbl>
            <c:dLbl>
              <c:idx val="3"/>
              <c:tx>
                <c:rich>
                  <a:bodyPr/>
                  <a:lstStyle/>
                  <a:p>
                    <a:fld id="{8FC32730-2372-4328-AA83-C534BA7EE55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057-459C-894C-7CE8ECD3C67A}"/>
                </c:ext>
              </c:extLst>
            </c:dLbl>
            <c:dLbl>
              <c:idx val="4"/>
              <c:tx>
                <c:rich>
                  <a:bodyPr/>
                  <a:lstStyle/>
                  <a:p>
                    <a:fld id="{B955FB4A-D245-4903-B1F0-631A35C911E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057-459C-894C-7CE8ECD3C67A}"/>
                </c:ext>
              </c:extLst>
            </c:dLbl>
            <c:dLbl>
              <c:idx val="5"/>
              <c:tx>
                <c:rich>
                  <a:bodyPr/>
                  <a:lstStyle/>
                  <a:p>
                    <a:fld id="{4D753CD8-9165-413A-ADE7-7E171FA6EDB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057-459C-894C-7CE8ECD3C67A}"/>
                </c:ext>
              </c:extLst>
            </c:dLbl>
            <c:dLbl>
              <c:idx val="6"/>
              <c:tx>
                <c:rich>
                  <a:bodyPr/>
                  <a:lstStyle/>
                  <a:p>
                    <a:fld id="{D0AB7E2B-42F3-47D7-96A3-53B2C3D043F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057-459C-894C-7CE8ECD3C67A}"/>
                </c:ext>
              </c:extLst>
            </c:dLbl>
            <c:dLbl>
              <c:idx val="7"/>
              <c:tx>
                <c:rich>
                  <a:bodyPr/>
                  <a:lstStyle/>
                  <a:p>
                    <a:fld id="{C5033AC0-440F-449A-A591-F42EA4B57E7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057-459C-894C-7CE8ECD3C67A}"/>
                </c:ext>
              </c:extLst>
            </c:dLbl>
            <c:dLbl>
              <c:idx val="8"/>
              <c:tx>
                <c:rich>
                  <a:bodyPr/>
                  <a:lstStyle/>
                  <a:p>
                    <a:fld id="{AEAA63C9-F45F-4E56-B46C-610DAE7B0E2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057-459C-894C-7CE8ECD3C67A}"/>
                </c:ext>
              </c:extLst>
            </c:dLbl>
            <c:dLbl>
              <c:idx val="9"/>
              <c:tx>
                <c:rich>
                  <a:bodyPr/>
                  <a:lstStyle/>
                  <a:p>
                    <a:fld id="{68F06E6E-5B20-4D0E-8DF6-1496410777F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057-459C-894C-7CE8ECD3C67A}"/>
                </c:ext>
              </c:extLst>
            </c:dLbl>
            <c:dLbl>
              <c:idx val="10"/>
              <c:tx>
                <c:rich>
                  <a:bodyPr/>
                  <a:lstStyle/>
                  <a:p>
                    <a:fld id="{AA4292F4-B9AA-46A5-87EA-402F0BD7ECC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057-459C-894C-7CE8ECD3C67A}"/>
                </c:ext>
              </c:extLst>
            </c:dLbl>
            <c:dLbl>
              <c:idx val="11"/>
              <c:tx>
                <c:rich>
                  <a:bodyPr/>
                  <a:lstStyle/>
                  <a:p>
                    <a:fld id="{ED9992E4-5F27-493F-8768-52F5E5A7A49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057-459C-894C-7CE8ECD3C67A}"/>
                </c:ext>
              </c:extLst>
            </c:dLbl>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table'!$Q$5:$Q$16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table'!$Q$5:$Q$16</c:f>
              <c:numCache>
                <c:formatCode>_(* #,##0.00_);_(* \(#,##0.00\);_(* "-"??_);_(@_)</c:formatCode>
                <c:ptCount val="12"/>
                <c:pt idx="0">
                  <c:v>8326.70111</c:v>
                </c:pt>
                <c:pt idx="1">
                  <c:v>9167.3711249999942</c:v>
                </c:pt>
                <c:pt idx="2">
                  <c:v>7018.1980000000003</c:v>
                </c:pt>
                <c:pt idx="3">
                  <c:v>13165.870279999997</c:v>
                </c:pt>
                <c:pt idx="4">
                  <c:v>10585.195614999995</c:v>
                </c:pt>
                <c:pt idx="5">
                  <c:v>11835.432149999993</c:v>
                </c:pt>
                <c:pt idx="6">
                  <c:v>8898.183790000001</c:v>
                </c:pt>
                <c:pt idx="7">
                  <c:v>10316.105219999996</c:v>
                </c:pt>
                <c:pt idx="8">
                  <c:v>11698.114145000001</c:v>
                </c:pt>
                <c:pt idx="9">
                  <c:v>7923.3581699999968</c:v>
                </c:pt>
                <c:pt idx="10">
                  <c:v>15019.602820000013</c:v>
                </c:pt>
                <c:pt idx="11">
                  <c:v>18147.089835000002</c:v>
                </c:pt>
              </c:numCache>
            </c:numRef>
          </c:val>
          <c:extLst>
            <c:ext xmlns:c15="http://schemas.microsoft.com/office/drawing/2012/chart" uri="{02D57815-91ED-43cb-92C2-25804820EDAC}">
              <c15:datalabelsRange>
                <c15:f>'pivot table'!$Q$5:$Q$16</c15:f>
                <c15:dlblRangeCache>
                  <c:ptCount val="12"/>
                  <c:pt idx="0">
                    <c:v>23.2%</c:v>
                  </c:pt>
                  <c:pt idx="1">
                    <c:v>27.7%</c:v>
                  </c:pt>
                  <c:pt idx="2">
                    <c:v>18.6%</c:v>
                  </c:pt>
                  <c:pt idx="3">
                    <c:v>26.8%</c:v>
                  </c:pt>
                  <c:pt idx="4">
                    <c:v>26.1%</c:v>
                  </c:pt>
                  <c:pt idx="5">
                    <c:v>30.0%</c:v>
                  </c:pt>
                  <c:pt idx="6">
                    <c:v>25.3%</c:v>
                  </c:pt>
                  <c:pt idx="7">
                    <c:v>24.0%</c:v>
                  </c:pt>
                  <c:pt idx="8">
                    <c:v>26.6%</c:v>
                  </c:pt>
                  <c:pt idx="9">
                    <c:v>21.2%</c:v>
                  </c:pt>
                  <c:pt idx="10">
                    <c:v>33.7%</c:v>
                  </c:pt>
                  <c:pt idx="11">
                    <c:v>36.6%</c:v>
                  </c:pt>
                </c15:dlblRangeCache>
              </c15:datalabelsRange>
            </c:ext>
            <c:ext xmlns:c16="http://schemas.microsoft.com/office/drawing/2014/chart" uri="{C3380CC4-5D6E-409C-BE32-E72D297353CC}">
              <c16:uniqueId val="{00000001-A057-459C-894C-7CE8ECD3C67A}"/>
            </c:ext>
          </c:extLst>
        </c:ser>
        <c:dLbls>
          <c:dLblPos val="ctr"/>
          <c:showLegendKey val="0"/>
          <c:showVal val="1"/>
          <c:showCatName val="0"/>
          <c:showSerName val="0"/>
          <c:showPercent val="0"/>
          <c:showBubbleSize val="0"/>
        </c:dLbls>
        <c:gapWidth val="150"/>
        <c:overlap val="100"/>
        <c:axId val="1701656911"/>
        <c:axId val="1701653551"/>
      </c:barChart>
      <c:catAx>
        <c:axId val="170165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653551"/>
        <c:crosses val="autoZero"/>
        <c:auto val="1"/>
        <c:lblAlgn val="ctr"/>
        <c:lblOffset val="100"/>
        <c:noMultiLvlLbl val="0"/>
      </c:catAx>
      <c:valAx>
        <c:axId val="170165355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65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mic Sans MS" panose="030F0702030302020204" pitchFamily="66" charset="0"/>
                <a:ea typeface="+mn-ea"/>
                <a:cs typeface="+mn-cs"/>
              </a:defRPr>
            </a:pPr>
            <a:r>
              <a:rPr lang="en-IN" sz="1200" b="1">
                <a:solidFill>
                  <a:srgbClr val="2F5597"/>
                </a:solidFill>
                <a:latin typeface="Comic Sans MS" panose="030F0702030302020204" pitchFamily="66" charset="0"/>
              </a:rPr>
              <a:t>SALE</a:t>
            </a:r>
            <a:r>
              <a:rPr lang="en-IN" sz="1200" b="1" baseline="0">
                <a:solidFill>
                  <a:srgbClr val="2F5597"/>
                </a:solidFill>
                <a:latin typeface="Comic Sans MS" panose="030F0702030302020204" pitchFamily="66" charset="0"/>
              </a:rPr>
              <a:t>/CUSTOMER</a:t>
            </a:r>
            <a:endParaRPr lang="en-IN" sz="1200" b="1">
              <a:solidFill>
                <a:srgbClr val="2F5597"/>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IN"/>
        </a:p>
      </c:txPr>
    </c:title>
    <c:autoTitleDeleted val="0"/>
    <c:plotArea>
      <c:layout>
        <c:manualLayout>
          <c:layoutTarget val="inner"/>
          <c:xMode val="edge"/>
          <c:yMode val="edge"/>
          <c:x val="0.24431257659565442"/>
          <c:y val="0.17517193229358508"/>
          <c:w val="0.67236449702162038"/>
          <c:h val="0.662863724072720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table'!$Y$8:$Y$12</c:f>
              <c:strCache>
                <c:ptCount val="5"/>
                <c:pt idx="0">
                  <c:v>CUST_ID_127</c:v>
                </c:pt>
                <c:pt idx="1">
                  <c:v>CUST_ID_128</c:v>
                </c:pt>
                <c:pt idx="2">
                  <c:v>CUST_ID_129</c:v>
                </c:pt>
                <c:pt idx="3">
                  <c:v>CUST_ID_130</c:v>
                </c:pt>
                <c:pt idx="4">
                  <c:v>CUST_ID_131</c:v>
                </c:pt>
              </c:strCache>
            </c:strRef>
          </c:cat>
          <c:val>
            <c:numRef>
              <c:f>'pivot table'!$Z$8:$Z$12</c:f>
              <c:numCache>
                <c:formatCode>General</c:formatCode>
                <c:ptCount val="5"/>
                <c:pt idx="0">
                  <c:v>1317144</c:v>
                </c:pt>
                <c:pt idx="1">
                  <c:v>792408</c:v>
                </c:pt>
                <c:pt idx="2">
                  <c:v>48264.36</c:v>
                </c:pt>
                <c:pt idx="3">
                  <c:v>249012.5</c:v>
                </c:pt>
                <c:pt idx="4">
                  <c:v>57994.8</c:v>
                </c:pt>
              </c:numCache>
            </c:numRef>
          </c:val>
          <c:extLst>
            <c:ext xmlns:c16="http://schemas.microsoft.com/office/drawing/2014/chart" uri="{C3380CC4-5D6E-409C-BE32-E72D297353CC}">
              <c16:uniqueId val="{00000000-9EFA-42A0-9D40-10DA38743E88}"/>
            </c:ext>
          </c:extLst>
        </c:ser>
        <c:dLbls>
          <c:showLegendKey val="0"/>
          <c:showVal val="0"/>
          <c:showCatName val="0"/>
          <c:showSerName val="0"/>
          <c:showPercent val="0"/>
          <c:showBubbleSize val="0"/>
        </c:dLbls>
        <c:gapWidth val="182"/>
        <c:axId val="1908214111"/>
        <c:axId val="1908236671"/>
      </c:barChart>
      <c:catAx>
        <c:axId val="190821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36671"/>
        <c:crosses val="autoZero"/>
        <c:auto val="1"/>
        <c:lblAlgn val="ctr"/>
        <c:lblOffset val="100"/>
        <c:noMultiLvlLbl val="0"/>
      </c:catAx>
      <c:valAx>
        <c:axId val="1908236671"/>
        <c:scaling>
          <c:orientation val="minMax"/>
          <c:min val="18000"/>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1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1">
                <a:solidFill>
                  <a:srgbClr val="2F5597"/>
                </a:solidFill>
                <a:latin typeface="Comic Sans MS" panose="030F0702030302020204" pitchFamily="66" charset="0"/>
              </a:rPr>
              <a:t>Sales</a:t>
            </a:r>
            <a:r>
              <a:rPr lang="en-US" b="1">
                <a:solidFill>
                  <a:srgbClr val="2F5597"/>
                </a:solidFill>
              </a:rPr>
              <a:t>/Country</a:t>
            </a:r>
          </a:p>
        </c:rich>
      </c:tx>
      <c:layout>
        <c:manualLayout>
          <c:xMode val="edge"/>
          <c:yMode val="edge"/>
          <c:x val="0.50328816095475448"/>
          <c:y val="5.716095704095278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5.2524387797301536E-2"/>
          <c:y val="0.13386972365265268"/>
          <c:w val="0.5251091647709043"/>
          <c:h val="0.8158083802688928"/>
        </c:manualLayout>
      </c:layout>
      <c:doughnutChart>
        <c:varyColors val="1"/>
        <c:ser>
          <c:idx val="0"/>
          <c:order val="0"/>
          <c:tx>
            <c:strRef>
              <c:f>'pivot table'!$AC$2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962-4C83-99CD-FC75B44FFB3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962-4C83-99CD-FC75B44FFB3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962-4C83-99CD-FC75B44FFB3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962-4C83-99CD-FC75B44FFB3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C962-4C83-99CD-FC75B44FFB3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C962-4C83-99CD-FC75B44FFB35}"/>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C962-4C83-99CD-FC75B44FFB35}"/>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C962-4C83-99CD-FC75B44FFB3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table'!$AB$3:$AB$10</c:f>
              <c:strCache>
                <c:ptCount val="8"/>
                <c:pt idx="0">
                  <c:v>Canada</c:v>
                </c:pt>
                <c:pt idx="1">
                  <c:v>England</c:v>
                </c:pt>
                <c:pt idx="2">
                  <c:v>France</c:v>
                </c:pt>
                <c:pt idx="3">
                  <c:v>Germany</c:v>
                </c:pt>
                <c:pt idx="4">
                  <c:v>India</c:v>
                </c:pt>
                <c:pt idx="5">
                  <c:v>Italy</c:v>
                </c:pt>
                <c:pt idx="6">
                  <c:v>Japan</c:v>
                </c:pt>
                <c:pt idx="7">
                  <c:v>USA</c:v>
                </c:pt>
              </c:strCache>
            </c:strRef>
          </c:cat>
          <c:val>
            <c:numRef>
              <c:f>'pivot table'!$AC$3:$AC$10</c:f>
              <c:numCache>
                <c:formatCode>0%</c:formatCode>
                <c:ptCount val="8"/>
                <c:pt idx="0">
                  <c:v>0.11241817107400942</c:v>
                </c:pt>
                <c:pt idx="1">
                  <c:v>0.13507667479121593</c:v>
                </c:pt>
                <c:pt idx="2">
                  <c:v>0.12029682198051317</c:v>
                </c:pt>
                <c:pt idx="3">
                  <c:v>0.1283532426908563</c:v>
                </c:pt>
                <c:pt idx="4">
                  <c:v>0.12125733191238125</c:v>
                </c:pt>
                <c:pt idx="5">
                  <c:v>0.12453505914061237</c:v>
                </c:pt>
                <c:pt idx="6">
                  <c:v>0.13726590742573613</c:v>
                </c:pt>
                <c:pt idx="7">
                  <c:v>0.12079679098467541</c:v>
                </c:pt>
              </c:numCache>
            </c:numRef>
          </c:val>
          <c:extLst>
            <c:ext xmlns:c16="http://schemas.microsoft.com/office/drawing/2014/chart" uri="{C3380CC4-5D6E-409C-BE32-E72D297353CC}">
              <c16:uniqueId val="{00000010-C962-4C83-99CD-FC75B44FFB3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548463074459456"/>
          <c:y val="0.25252077865266842"/>
          <c:w val="0.23865638790449265"/>
          <c:h val="0.625004374453193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table!PivotTable15</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200" b="1">
                <a:solidFill>
                  <a:srgbClr val="2F5597"/>
                </a:solidFill>
                <a:latin typeface="Comic Sans MS" panose="030F0702030302020204" pitchFamily="66" charset="0"/>
              </a:rPr>
              <a:t>Profit</a:t>
            </a:r>
            <a:r>
              <a:rPr lang="en-US" sz="1200" b="1" baseline="0">
                <a:solidFill>
                  <a:srgbClr val="2F5597"/>
                </a:solidFill>
                <a:latin typeface="Comic Sans MS" panose="030F0702030302020204" pitchFamily="66" charset="0"/>
              </a:rPr>
              <a:t> over Months</a:t>
            </a:r>
            <a:endParaRPr lang="en-US" sz="1200" b="1">
              <a:solidFill>
                <a:srgbClr val="2F5597"/>
              </a:solidFill>
              <a:latin typeface="Comic Sans MS" panose="030F0702030302020204" pitchFamily="66" charset="0"/>
            </a:endParaRPr>
          </a:p>
        </c:rich>
      </c:tx>
      <c:layout>
        <c:manualLayout>
          <c:xMode val="edge"/>
          <c:yMode val="edge"/>
          <c:x val="0.36893021090795214"/>
          <c:y val="2.38819901893880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55358705161856"/>
          <c:y val="0.13004623442659533"/>
          <c:w val="0.78411307961504817"/>
          <c:h val="0.50689567417265702"/>
        </c:manualLayout>
      </c:layout>
      <c:lineChart>
        <c:grouping val="stacked"/>
        <c:varyColors val="0"/>
        <c:ser>
          <c:idx val="0"/>
          <c:order val="0"/>
          <c:tx>
            <c:strRef>
              <c:f>'pivot table'!$AN$2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table'!$AM$3:$AM$54</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2021</c:v>
                  </c:pt>
                  <c:pt idx="12">
                    <c:v>2022</c:v>
                  </c:pt>
                  <c:pt idx="24">
                    <c:v>2023</c:v>
                  </c:pt>
                  <c:pt idx="36">
                    <c:v>2024</c:v>
                  </c:pt>
                </c:lvl>
              </c:multiLvlStrCache>
            </c:multiLvlStrRef>
          </c:cat>
          <c:val>
            <c:numRef>
              <c:f>'pivot table'!$AN$3:$AN$54</c:f>
              <c:numCache>
                <c:formatCode>_(* #,##0.00_);_(* \(#,##0.00\);_(* "-"??_);_(@_)</c:formatCode>
                <c:ptCount val="48"/>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pt idx="24">
                  <c:v>4858356.7500000019</c:v>
                </c:pt>
                <c:pt idx="25">
                  <c:v>3570800.6500000004</c:v>
                </c:pt>
                <c:pt idx="26">
                  <c:v>745095.22000000032</c:v>
                </c:pt>
                <c:pt idx="27">
                  <c:v>6745726.799999998</c:v>
                </c:pt>
                <c:pt idx="28">
                  <c:v>3881895.2599999988</c:v>
                </c:pt>
                <c:pt idx="29">
                  <c:v>8406643.0199999977</c:v>
                </c:pt>
                <c:pt idx="30">
                  <c:v>747970.32</c:v>
                </c:pt>
                <c:pt idx="31">
                  <c:v>5673374.1399999997</c:v>
                </c:pt>
                <c:pt idx="32">
                  <c:v>5605383.9699999997</c:v>
                </c:pt>
                <c:pt idx="33">
                  <c:v>1103442.9799999991</c:v>
                </c:pt>
                <c:pt idx="34">
                  <c:v>7596110.4400000013</c:v>
                </c:pt>
                <c:pt idx="35">
                  <c:v>7291436.8100000005</c:v>
                </c:pt>
                <c:pt idx="36">
                  <c:v>1616324.6099999999</c:v>
                </c:pt>
                <c:pt idx="37">
                  <c:v>4671959.95</c:v>
                </c:pt>
                <c:pt idx="38">
                  <c:v>5111846.7300000004</c:v>
                </c:pt>
                <c:pt idx="39">
                  <c:v>4856882.6800000006</c:v>
                </c:pt>
                <c:pt idx="40">
                  <c:v>5144582.93</c:v>
                </c:pt>
                <c:pt idx="41">
                  <c:v>2165941.5299999998</c:v>
                </c:pt>
                <c:pt idx="42">
                  <c:v>6213864.5500000017</c:v>
                </c:pt>
                <c:pt idx="43">
                  <c:v>2923218.3599999994</c:v>
                </c:pt>
                <c:pt idx="44">
                  <c:v>4783623.0100000016</c:v>
                </c:pt>
                <c:pt idx="45">
                  <c:v>6093268.4899999993</c:v>
                </c:pt>
                <c:pt idx="46">
                  <c:v>6120973.0000000009</c:v>
                </c:pt>
                <c:pt idx="47">
                  <c:v>9278796.0000000019</c:v>
                </c:pt>
              </c:numCache>
            </c:numRef>
          </c:val>
          <c:smooth val="0"/>
          <c:extLst>
            <c:ext xmlns:c16="http://schemas.microsoft.com/office/drawing/2014/chart" uri="{C3380CC4-5D6E-409C-BE32-E72D297353CC}">
              <c16:uniqueId val="{00000000-223B-48FA-AB69-E4AAF819082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51396671"/>
        <c:axId val="451401471"/>
      </c:lineChart>
      <c:catAx>
        <c:axId val="45139667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1401471"/>
        <c:crosses val="autoZero"/>
        <c:auto val="1"/>
        <c:lblAlgn val="ctr"/>
        <c:lblOffset val="100"/>
        <c:noMultiLvlLbl val="0"/>
      </c:catAx>
      <c:valAx>
        <c:axId val="45140147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13966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table!PivotTable16</c:name>
    <c:fmtId val="4"/>
  </c:pivotSource>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Comic Sans MS" panose="030F0702030302020204" pitchFamily="66" charset="0"/>
                <a:ea typeface="+mn-ea"/>
                <a:cs typeface="+mn-cs"/>
              </a:defRPr>
            </a:pPr>
            <a:r>
              <a:rPr lang="en-US" sz="1200" b="1">
                <a:solidFill>
                  <a:srgbClr val="2F5597"/>
                </a:solidFill>
                <a:latin typeface="Comic Sans MS" panose="030F0702030302020204" pitchFamily="66" charset="0"/>
              </a:rPr>
              <a:t>Product</a:t>
            </a:r>
            <a:r>
              <a:rPr lang="en-US" sz="1200" b="1" baseline="0">
                <a:solidFill>
                  <a:srgbClr val="2F5597"/>
                </a:solidFill>
                <a:latin typeface="Comic Sans MS" panose="030F0702030302020204" pitchFamily="66" charset="0"/>
              </a:rPr>
              <a:t> Split</a:t>
            </a:r>
            <a:endParaRPr lang="en-US" sz="1200" b="1">
              <a:solidFill>
                <a:srgbClr val="2F5597"/>
              </a:solidFill>
              <a:latin typeface="Comic Sans MS" panose="030F0702030302020204" pitchFamily="66" charset="0"/>
            </a:endParaRPr>
          </a:p>
        </c:rich>
      </c:tx>
      <c:layout>
        <c:manualLayout>
          <c:xMode val="edge"/>
          <c:yMode val="edge"/>
          <c:x val="0.17219455764919381"/>
          <c:y val="2.9498465539924343E-2"/>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6.7749794464521604E-2"/>
          <c:y val="0.21221715290487861"/>
          <c:w val="0.5553277602297424"/>
          <c:h val="0.6739420550538795"/>
        </c:manualLayout>
      </c:layout>
      <c:pieChart>
        <c:varyColors val="1"/>
        <c:ser>
          <c:idx val="0"/>
          <c:order val="0"/>
          <c:tx>
            <c:strRef>
              <c:f>'pivot table'!$AR$3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D12-451A-BCFC-2DD0EEF8443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D12-451A-BCFC-2DD0EEF8443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D12-451A-BCFC-2DD0EEF8443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D12-451A-BCFC-2DD0EEF8443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BD12-451A-BCFC-2DD0EEF8443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BD12-451A-BCFC-2DD0EEF844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table'!$AQ$4:$AQ$9</c:f>
              <c:strCache>
                <c:ptCount val="6"/>
                <c:pt idx="0">
                  <c:v>Amarilla</c:v>
                </c:pt>
                <c:pt idx="1">
                  <c:v>Carretera</c:v>
                </c:pt>
                <c:pt idx="2">
                  <c:v>Montana</c:v>
                </c:pt>
                <c:pt idx="3">
                  <c:v>Paseo</c:v>
                </c:pt>
                <c:pt idx="4">
                  <c:v>Velo</c:v>
                </c:pt>
                <c:pt idx="5">
                  <c:v>VTT</c:v>
                </c:pt>
              </c:strCache>
            </c:strRef>
          </c:cat>
          <c:val>
            <c:numRef>
              <c:f>'pivot table'!$AR$4:$AR$9</c:f>
              <c:numCache>
                <c:formatCode>0%</c:formatCode>
                <c:ptCount val="6"/>
                <c:pt idx="0">
                  <c:v>0.17046900935241602</c:v>
                </c:pt>
                <c:pt idx="1">
                  <c:v>0.14215138685000411</c:v>
                </c:pt>
                <c:pt idx="2">
                  <c:v>0.15847192377130354</c:v>
                </c:pt>
                <c:pt idx="3">
                  <c:v>0.20755233099572964</c:v>
                </c:pt>
                <c:pt idx="4">
                  <c:v>0.16197450785243206</c:v>
                </c:pt>
                <c:pt idx="5">
                  <c:v>0.15938084117811452</c:v>
                </c:pt>
              </c:numCache>
            </c:numRef>
          </c:val>
          <c:extLst>
            <c:ext xmlns:c16="http://schemas.microsoft.com/office/drawing/2014/chart" uri="{C3380CC4-5D6E-409C-BE32-E72D297353CC}">
              <c16:uniqueId val="{0000000C-BD12-451A-BCFC-2DD0EEF8443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1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IN" sz="1200" b="1">
                <a:solidFill>
                  <a:srgbClr val="2F5597"/>
                </a:solidFill>
                <a:latin typeface="Comic Sans MS" panose="030F0702030302020204" pitchFamily="66" charset="0"/>
              </a:rPr>
              <a:t>Sales &amp; Profit(%)</a:t>
            </a:r>
          </a:p>
        </c:rich>
      </c:tx>
      <c:layout>
        <c:manualLayout>
          <c:xMode val="edge"/>
          <c:yMode val="edge"/>
          <c:x val="0.22604330321554761"/>
          <c:y val="3.575224985811705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chemeClr val="accent2"/>
          </a:solidFill>
          <a:ln>
            <a:noFill/>
          </a:ln>
          <a:effectLst/>
        </c:spPr>
        <c:dLbl>
          <c:idx val="0"/>
          <c:layout>
            <c:manualLayout>
              <c:x val="-3.0770287697875228E-17"/>
              <c:y val="0"/>
            </c:manualLayout>
          </c:layout>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599C6835-73C9-44F8-9E1B-2C94EB5AD0A4}"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B12AB30C-0380-4AE6-AFCA-F8A205E17C80}"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4E6CDFCE-1826-40F0-9E4B-3C6FD3389E26}"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38F083CC-B9BF-48F7-9512-ECBB06EF7DDF}"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F30E2045-A588-4D46-A9BB-A8AAA6AB7D56}"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E6E314A9-BE9D-469E-87C5-44F6CFF5A653}"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BF6042C0-016C-4F34-B6A9-9AE3500915F5}"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EC48B2D0-9DBB-43F0-99FA-C3E7FA0D2CC7}"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E2E6F0C9-1B06-4457-B2B3-B77B2D40C81B}"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2C944362-0D4A-4F07-B4E8-649C44A27D5E}"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C4BAFFC7-E8E5-4352-97AE-CE46E61D4C26}"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251BDE61-C225-4DF9-888B-AB773086069E}"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E0A40F33-F847-4AED-AF85-E34C13FBE739}"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1"/>
        <c:spPr>
          <a:solidFill>
            <a:schemeClr val="accent2"/>
          </a:solidFill>
          <a:ln>
            <a:noFill/>
          </a:ln>
          <a:effectLst/>
        </c:spPr>
        <c:dLbl>
          <c:idx val="0"/>
          <c:layout>
            <c:manualLayout>
              <c:x val="-3.0770287697875228E-17"/>
              <c:y val="0"/>
            </c:manualLayout>
          </c:layout>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599C6835-73C9-44F8-9E1B-2C94EB5AD0A4}"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0DBC2E8C-8580-42EB-9603-654B1AC8CF3A}"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F2D47334-BC1B-41C1-A353-9F4E5560A185}"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BD29B58E-F8C1-4983-B7DC-5C18983ADEB4}"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6ED71A3B-B224-4122-9645-805C3B1818BE}"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1F83C613-5DE1-408C-820E-234F3016FC2E}"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DB321708-08B8-479E-809D-463F718E6C62}"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DE664778-B65B-4130-8877-7CFAF8365EFD}"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BC74CF14-4B3A-4BAB-A539-B9A4C2B3F0DE}"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3C25744B-F9A2-4523-86C0-E6E2A217039E}"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56657BF3-D239-4130-82C9-82EF4C6BFA24}"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C4C61895-9D8B-4361-9A9C-0F8FE6D18CB5}" type="CELLRANGE">
                  <a:rPr lang="en-IN"/>
                  <a:pPr>
                    <a:defRPr sz="900" b="1"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35"/>
        <c:spPr>
          <a:solidFill>
            <a:schemeClr val="accent2"/>
          </a:solidFill>
          <a:ln>
            <a:noFill/>
          </a:ln>
          <a:effectLst/>
        </c:spPr>
        <c:dLbl>
          <c:idx val="0"/>
          <c:layout>
            <c:manualLayout>
              <c:x val="-3.0770287697875228E-17"/>
              <c:y val="0"/>
            </c:manualLayout>
          </c:layout>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47996CE6-2753-4D67-8572-5FE8B21CB689}" type="CELLRANGE">
                  <a:rPr lang="en-US"/>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6"/>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302C2AFE-AAFB-4208-BAA2-CD82F2DC3FAB}"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74299265-D89D-44A1-A87A-DBEE9BD69EBD}"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8BF40E6A-D2B1-4F77-8BBA-4F73FDFE71E7}"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3EE662E9-0F73-4D9F-80C3-04C1C5E58F46}"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D6C56CD4-86AB-4F99-9EB6-1107E840377B}"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5337B1A1-64B6-43D6-A92E-C94D6F141C78}"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2"/>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97207D91-34D8-4258-9461-AC01D3B9BC7B}"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3"/>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09AE46DB-8945-43B5-827D-58DA90EE362C}"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4"/>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3F13201B-4784-433F-9A53-0469328B4197}"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5"/>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C8653265-FAC5-4584-A605-57FF8E2EEC18}"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6"/>
        <c:spPr>
          <a:solidFill>
            <a:schemeClr val="accent2"/>
          </a:solidFill>
          <a:ln>
            <a:noFill/>
          </a:ln>
          <a:effectLst/>
        </c:spPr>
        <c:dLbl>
          <c:idx val="0"/>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8B1B1220-2CF8-4823-A908-0994A35DEB76}" type="CELLRANGE">
                  <a:rPr lang="en-IN"/>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7"/>
        <c:spPr>
          <a:solidFill>
            <a:schemeClr val="accent2"/>
          </a:solidFill>
          <a:ln>
            <a:noFill/>
          </a:ln>
          <a:effectLst/>
        </c:spPr>
        <c:dLbl>
          <c:idx val="0"/>
          <c:layout>
            <c:manualLayout>
              <c:x val="-3.0770287697875228E-17"/>
              <c:y val="0"/>
            </c:manualLayout>
          </c:layout>
          <c:tx>
            <c:rich>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fld id="{47996CE6-2753-4D67-8572-5FE8B21CB689}" type="CELLRANGE">
                  <a:rPr lang="en-US"/>
                  <a:pPr>
                    <a:defRPr b="1"/>
                  </a:pPr>
                  <a:t>[CELLRANGE]</a:t>
                </a:fld>
                <a:endParaRPr lang="en-IN"/>
              </a:p>
            </c:rich>
          </c:tx>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1872888501700388"/>
          <c:y val="0.17139135768925889"/>
          <c:w val="0.77549309920861687"/>
          <c:h val="0.66356162695267096"/>
        </c:manualLayout>
      </c:layout>
      <c:barChart>
        <c:barDir val="col"/>
        <c:grouping val="stacked"/>
        <c:varyColors val="0"/>
        <c:ser>
          <c:idx val="0"/>
          <c:order val="0"/>
          <c:tx>
            <c:strRef>
              <c:f>'pivot table'!$Q$5:$Q$16</c:f>
              <c:strCache>
                <c:ptCount val="1"/>
                <c:pt idx="0">
                  <c:v>Sum of Sales ('000)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table'!$Q$5:$Q$16</c:f>
              <c:numCache>
                <c:formatCode>_(* #,##0.00_);_(* \(#,##0.00\);_(* "-"??_);_(@_)</c:formatCode>
                <c:ptCount val="12"/>
                <c:pt idx="0">
                  <c:v>35906.255609999986</c:v>
                </c:pt>
                <c:pt idx="1">
                  <c:v>33130.255124999989</c:v>
                </c:pt>
                <c:pt idx="2">
                  <c:v>37686.441999999995</c:v>
                </c:pt>
                <c:pt idx="3">
                  <c:v>49197.222279999994</c:v>
                </c:pt>
                <c:pt idx="4">
                  <c:v>40564.704615000017</c:v>
                </c:pt>
                <c:pt idx="5">
                  <c:v>39420.19965000001</c:v>
                </c:pt>
                <c:pt idx="6">
                  <c:v>35101.723790000011</c:v>
                </c:pt>
                <c:pt idx="7">
                  <c:v>43058.28121999999</c:v>
                </c:pt>
                <c:pt idx="8">
                  <c:v>44026.754144999984</c:v>
                </c:pt>
                <c:pt idx="9">
                  <c:v>37335.500170000007</c:v>
                </c:pt>
                <c:pt idx="10">
                  <c:v>44626.19832000001</c:v>
                </c:pt>
                <c:pt idx="11">
                  <c:v>49603.443335000004</c:v>
                </c:pt>
              </c:numCache>
            </c:numRef>
          </c:val>
          <c:extLst>
            <c:ext xmlns:c16="http://schemas.microsoft.com/office/drawing/2014/chart" uri="{C3380CC4-5D6E-409C-BE32-E72D297353CC}">
              <c16:uniqueId val="{00000000-44CD-47B5-B504-5CFA9CE629AE}"/>
            </c:ext>
          </c:extLst>
        </c:ser>
        <c:ser>
          <c:idx val="1"/>
          <c:order val="1"/>
          <c:tx>
            <c:strRef>
              <c:f>'pivot table'!$Q$5:$Q$16</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44CD-47B5-B504-5CFA9CE629A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4-44CD-47B5-B504-5CFA9CE629AE}"/>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6-44CD-47B5-B504-5CFA9CE629AE}"/>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8-44CD-47B5-B504-5CFA9CE629AE}"/>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A-44CD-47B5-B504-5CFA9CE629AE}"/>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C-44CD-47B5-B504-5CFA9CE629AE}"/>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E-44CD-47B5-B504-5CFA9CE629AE}"/>
              </c:ext>
            </c:extLst>
          </c:dPt>
          <c:dPt>
            <c:idx val="7"/>
            <c:invertIfNegative val="0"/>
            <c:bubble3D val="0"/>
            <c:spPr>
              <a:solidFill>
                <a:schemeClr val="accent2"/>
              </a:solidFill>
              <a:ln>
                <a:noFill/>
              </a:ln>
              <a:effectLst/>
            </c:spPr>
            <c:extLst>
              <c:ext xmlns:c16="http://schemas.microsoft.com/office/drawing/2014/chart" uri="{C3380CC4-5D6E-409C-BE32-E72D297353CC}">
                <c16:uniqueId val="{00000010-44CD-47B5-B504-5CFA9CE629AE}"/>
              </c:ext>
            </c:extLst>
          </c:dPt>
          <c:dPt>
            <c:idx val="8"/>
            <c:invertIfNegative val="0"/>
            <c:bubble3D val="0"/>
            <c:spPr>
              <a:solidFill>
                <a:schemeClr val="accent2"/>
              </a:solidFill>
              <a:ln>
                <a:noFill/>
              </a:ln>
              <a:effectLst/>
            </c:spPr>
            <c:extLst>
              <c:ext xmlns:c16="http://schemas.microsoft.com/office/drawing/2014/chart" uri="{C3380CC4-5D6E-409C-BE32-E72D297353CC}">
                <c16:uniqueId val="{00000012-44CD-47B5-B504-5CFA9CE629AE}"/>
              </c:ext>
            </c:extLst>
          </c:dPt>
          <c:dPt>
            <c:idx val="9"/>
            <c:invertIfNegative val="0"/>
            <c:bubble3D val="0"/>
            <c:spPr>
              <a:solidFill>
                <a:schemeClr val="accent2"/>
              </a:solidFill>
              <a:ln>
                <a:noFill/>
              </a:ln>
              <a:effectLst/>
            </c:spPr>
            <c:extLst>
              <c:ext xmlns:c16="http://schemas.microsoft.com/office/drawing/2014/chart" uri="{C3380CC4-5D6E-409C-BE32-E72D297353CC}">
                <c16:uniqueId val="{00000014-44CD-47B5-B504-5CFA9CE629AE}"/>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16-44CD-47B5-B504-5CFA9CE629AE}"/>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18-44CD-47B5-B504-5CFA9CE629AE}"/>
              </c:ext>
            </c:extLst>
          </c:dPt>
          <c:dLbls>
            <c:dLbl>
              <c:idx val="0"/>
              <c:layout>
                <c:manualLayout>
                  <c:x val="-3.0770287697875228E-17"/>
                  <c:y val="0"/>
                </c:manualLayout>
              </c:layout>
              <c:tx>
                <c:rich>
                  <a:bodyPr/>
                  <a:lstStyle/>
                  <a:p>
                    <a:fld id="{47996CE6-2753-4D67-8572-5FE8B21CB68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4CD-47B5-B504-5CFA9CE629AE}"/>
                </c:ext>
              </c:extLst>
            </c:dLbl>
            <c:dLbl>
              <c:idx val="1"/>
              <c:tx>
                <c:rich>
                  <a:bodyPr/>
                  <a:lstStyle/>
                  <a:p>
                    <a:fld id="{302C2AFE-AAFB-4208-BAA2-CD82F2DC3FA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4CD-47B5-B504-5CFA9CE629AE}"/>
                </c:ext>
              </c:extLst>
            </c:dLbl>
            <c:dLbl>
              <c:idx val="2"/>
              <c:tx>
                <c:rich>
                  <a:bodyPr/>
                  <a:lstStyle/>
                  <a:p>
                    <a:fld id="{74299265-D89D-44A1-A87A-DBEE9BD69EB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4CD-47B5-B504-5CFA9CE629AE}"/>
                </c:ext>
              </c:extLst>
            </c:dLbl>
            <c:dLbl>
              <c:idx val="3"/>
              <c:tx>
                <c:rich>
                  <a:bodyPr/>
                  <a:lstStyle/>
                  <a:p>
                    <a:fld id="{8BF40E6A-D2B1-4F77-8BBA-4F73FDFE71E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4CD-47B5-B504-5CFA9CE629AE}"/>
                </c:ext>
              </c:extLst>
            </c:dLbl>
            <c:dLbl>
              <c:idx val="4"/>
              <c:tx>
                <c:rich>
                  <a:bodyPr/>
                  <a:lstStyle/>
                  <a:p>
                    <a:fld id="{3EE662E9-0F73-4D9F-80C3-04C1C5E58F4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4CD-47B5-B504-5CFA9CE629AE}"/>
                </c:ext>
              </c:extLst>
            </c:dLbl>
            <c:dLbl>
              <c:idx val="5"/>
              <c:tx>
                <c:rich>
                  <a:bodyPr/>
                  <a:lstStyle/>
                  <a:p>
                    <a:fld id="{D6C56CD4-86AB-4F99-9EB6-1107E840377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4CD-47B5-B504-5CFA9CE629AE}"/>
                </c:ext>
              </c:extLst>
            </c:dLbl>
            <c:dLbl>
              <c:idx val="6"/>
              <c:tx>
                <c:rich>
                  <a:bodyPr/>
                  <a:lstStyle/>
                  <a:p>
                    <a:fld id="{5337B1A1-64B6-43D6-A92E-C94D6F141C7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4CD-47B5-B504-5CFA9CE629AE}"/>
                </c:ext>
              </c:extLst>
            </c:dLbl>
            <c:dLbl>
              <c:idx val="7"/>
              <c:tx>
                <c:rich>
                  <a:bodyPr/>
                  <a:lstStyle/>
                  <a:p>
                    <a:fld id="{97207D91-34D8-4258-9461-AC01D3B9BC7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4CD-47B5-B504-5CFA9CE629AE}"/>
                </c:ext>
              </c:extLst>
            </c:dLbl>
            <c:dLbl>
              <c:idx val="8"/>
              <c:tx>
                <c:rich>
                  <a:bodyPr/>
                  <a:lstStyle/>
                  <a:p>
                    <a:fld id="{09AE46DB-8945-43B5-827D-58DA90EE362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4CD-47B5-B504-5CFA9CE629AE}"/>
                </c:ext>
              </c:extLst>
            </c:dLbl>
            <c:dLbl>
              <c:idx val="9"/>
              <c:tx>
                <c:rich>
                  <a:bodyPr/>
                  <a:lstStyle/>
                  <a:p>
                    <a:fld id="{3F13201B-4784-433F-9A53-0469328B419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4CD-47B5-B504-5CFA9CE629AE}"/>
                </c:ext>
              </c:extLst>
            </c:dLbl>
            <c:dLbl>
              <c:idx val="10"/>
              <c:tx>
                <c:rich>
                  <a:bodyPr/>
                  <a:lstStyle/>
                  <a:p>
                    <a:fld id="{C8653265-FAC5-4584-A605-57FF8E2EEC1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44CD-47B5-B504-5CFA9CE629AE}"/>
                </c:ext>
              </c:extLst>
            </c:dLbl>
            <c:dLbl>
              <c:idx val="11"/>
              <c:tx>
                <c:rich>
                  <a:bodyPr/>
                  <a:lstStyle/>
                  <a:p>
                    <a:fld id="{8B1B1220-2CF8-4823-A908-0994A35DEB7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44CD-47B5-B504-5CFA9CE629AE}"/>
                </c:ext>
              </c:extLst>
            </c:dLbl>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table'!$Q$5:$Q$16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table'!$Q$5:$Q$16</c:f>
              <c:numCache>
                <c:formatCode>_(* #,##0.00_);_(* \(#,##0.00\);_(* "-"??_);_(@_)</c:formatCode>
                <c:ptCount val="12"/>
                <c:pt idx="0">
                  <c:v>8326.70111</c:v>
                </c:pt>
                <c:pt idx="1">
                  <c:v>9167.3711249999942</c:v>
                </c:pt>
                <c:pt idx="2">
                  <c:v>7018.1980000000003</c:v>
                </c:pt>
                <c:pt idx="3">
                  <c:v>13165.870279999997</c:v>
                </c:pt>
                <c:pt idx="4">
                  <c:v>10585.195614999995</c:v>
                </c:pt>
                <c:pt idx="5">
                  <c:v>11835.432149999993</c:v>
                </c:pt>
                <c:pt idx="6">
                  <c:v>8898.183790000001</c:v>
                </c:pt>
                <c:pt idx="7">
                  <c:v>10316.105219999996</c:v>
                </c:pt>
                <c:pt idx="8">
                  <c:v>11698.114145000001</c:v>
                </c:pt>
                <c:pt idx="9">
                  <c:v>7923.3581699999968</c:v>
                </c:pt>
                <c:pt idx="10">
                  <c:v>15019.602820000013</c:v>
                </c:pt>
                <c:pt idx="11">
                  <c:v>18147.089835000002</c:v>
                </c:pt>
              </c:numCache>
            </c:numRef>
          </c:val>
          <c:extLst>
            <c:ext xmlns:c15="http://schemas.microsoft.com/office/drawing/2012/chart" uri="{02D57815-91ED-43cb-92C2-25804820EDAC}">
              <c15:datalabelsRange>
                <c15:f>'pivot table'!$Q$5:$Q$16</c15:f>
                <c15:dlblRangeCache>
                  <c:ptCount val="12"/>
                  <c:pt idx="0">
                    <c:v>23.2%</c:v>
                  </c:pt>
                  <c:pt idx="1">
                    <c:v>27.7%</c:v>
                  </c:pt>
                  <c:pt idx="2">
                    <c:v>18.6%</c:v>
                  </c:pt>
                  <c:pt idx="3">
                    <c:v>26.8%</c:v>
                  </c:pt>
                  <c:pt idx="4">
                    <c:v>26.1%</c:v>
                  </c:pt>
                  <c:pt idx="5">
                    <c:v>30.0%</c:v>
                  </c:pt>
                  <c:pt idx="6">
                    <c:v>25.3%</c:v>
                  </c:pt>
                  <c:pt idx="7">
                    <c:v>24.0%</c:v>
                  </c:pt>
                  <c:pt idx="8">
                    <c:v>26.6%</c:v>
                  </c:pt>
                  <c:pt idx="9">
                    <c:v>21.2%</c:v>
                  </c:pt>
                  <c:pt idx="10">
                    <c:v>33.7%</c:v>
                  </c:pt>
                  <c:pt idx="11">
                    <c:v>36.6%</c:v>
                  </c:pt>
                </c15:dlblRangeCache>
              </c15:datalabelsRange>
            </c:ext>
            <c:ext xmlns:c16="http://schemas.microsoft.com/office/drawing/2014/chart" uri="{C3380CC4-5D6E-409C-BE32-E72D297353CC}">
              <c16:uniqueId val="{00000019-44CD-47B5-B504-5CFA9CE629AE}"/>
            </c:ext>
          </c:extLst>
        </c:ser>
        <c:dLbls>
          <c:dLblPos val="ctr"/>
          <c:showLegendKey val="0"/>
          <c:showVal val="1"/>
          <c:showCatName val="0"/>
          <c:showSerName val="0"/>
          <c:showPercent val="0"/>
          <c:showBubbleSize val="0"/>
        </c:dLbls>
        <c:gapWidth val="150"/>
        <c:overlap val="100"/>
        <c:axId val="1701656911"/>
        <c:axId val="1701653551"/>
      </c:barChart>
      <c:catAx>
        <c:axId val="170165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653551"/>
        <c:crosses val="autoZero"/>
        <c:auto val="1"/>
        <c:lblAlgn val="ctr"/>
        <c:lblOffset val="100"/>
        <c:noMultiLvlLbl val="0"/>
      </c:catAx>
      <c:valAx>
        <c:axId val="170165355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65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mic Sans MS" panose="030F0702030302020204" pitchFamily="66" charset="0"/>
                <a:ea typeface="+mn-ea"/>
                <a:cs typeface="+mn-cs"/>
              </a:defRPr>
            </a:pPr>
            <a:r>
              <a:rPr lang="en-IN" sz="1200" b="1">
                <a:solidFill>
                  <a:srgbClr val="2F5597"/>
                </a:solidFill>
                <a:latin typeface="Comic Sans MS" panose="030F0702030302020204" pitchFamily="66" charset="0"/>
              </a:rPr>
              <a:t>SALE</a:t>
            </a:r>
            <a:r>
              <a:rPr lang="en-IN" sz="1200" b="1" baseline="0">
                <a:solidFill>
                  <a:srgbClr val="2F5597"/>
                </a:solidFill>
                <a:latin typeface="Comic Sans MS" panose="030F0702030302020204" pitchFamily="66" charset="0"/>
              </a:rPr>
              <a:t>/CUSTOMER</a:t>
            </a:r>
            <a:endParaRPr lang="en-IN" sz="1200" b="1">
              <a:solidFill>
                <a:srgbClr val="2F5597"/>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IN"/>
        </a:p>
      </c:txPr>
    </c:title>
    <c:autoTitleDeleted val="0"/>
    <c:plotArea>
      <c:layout>
        <c:manualLayout>
          <c:layoutTarget val="inner"/>
          <c:xMode val="edge"/>
          <c:yMode val="edge"/>
          <c:x val="0.24431257659565442"/>
          <c:y val="0.17517193229358508"/>
          <c:w val="0.67236449702162038"/>
          <c:h val="0.662863724072720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table'!$Y$8:$Y$12</c:f>
              <c:strCache>
                <c:ptCount val="5"/>
                <c:pt idx="0">
                  <c:v>CUST_ID_127</c:v>
                </c:pt>
                <c:pt idx="1">
                  <c:v>CUST_ID_128</c:v>
                </c:pt>
                <c:pt idx="2">
                  <c:v>CUST_ID_129</c:v>
                </c:pt>
                <c:pt idx="3">
                  <c:v>CUST_ID_130</c:v>
                </c:pt>
                <c:pt idx="4">
                  <c:v>CUST_ID_131</c:v>
                </c:pt>
              </c:strCache>
            </c:strRef>
          </c:cat>
          <c:val>
            <c:numRef>
              <c:f>'pivot table'!$Z$8:$Z$12</c:f>
              <c:numCache>
                <c:formatCode>General</c:formatCode>
                <c:ptCount val="5"/>
                <c:pt idx="0">
                  <c:v>1317144</c:v>
                </c:pt>
                <c:pt idx="1">
                  <c:v>792408</c:v>
                </c:pt>
                <c:pt idx="2">
                  <c:v>48264.36</c:v>
                </c:pt>
                <c:pt idx="3">
                  <c:v>249012.5</c:v>
                </c:pt>
                <c:pt idx="4">
                  <c:v>57994.8</c:v>
                </c:pt>
              </c:numCache>
            </c:numRef>
          </c:val>
          <c:extLst>
            <c:ext xmlns:c16="http://schemas.microsoft.com/office/drawing/2014/chart" uri="{C3380CC4-5D6E-409C-BE32-E72D297353CC}">
              <c16:uniqueId val="{00000000-FF4B-4D1D-80FD-F3AA396EAAE5}"/>
            </c:ext>
          </c:extLst>
        </c:ser>
        <c:dLbls>
          <c:showLegendKey val="0"/>
          <c:showVal val="0"/>
          <c:showCatName val="0"/>
          <c:showSerName val="0"/>
          <c:showPercent val="0"/>
          <c:showBubbleSize val="0"/>
        </c:dLbls>
        <c:gapWidth val="182"/>
        <c:axId val="1908214111"/>
        <c:axId val="1908236671"/>
      </c:barChart>
      <c:catAx>
        <c:axId val="190821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36671"/>
        <c:crosses val="autoZero"/>
        <c:auto val="1"/>
        <c:lblAlgn val="ctr"/>
        <c:lblOffset val="100"/>
        <c:noMultiLvlLbl val="0"/>
      </c:catAx>
      <c:valAx>
        <c:axId val="1908236671"/>
        <c:scaling>
          <c:orientation val="minMax"/>
          <c:min val="18000"/>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1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1">
                <a:solidFill>
                  <a:srgbClr val="2F5597"/>
                </a:solidFill>
                <a:latin typeface="Comic Sans MS" panose="030F0702030302020204" pitchFamily="66" charset="0"/>
              </a:rPr>
              <a:t>Sales</a:t>
            </a:r>
            <a:r>
              <a:rPr lang="en-US" b="1">
                <a:solidFill>
                  <a:srgbClr val="2F5597"/>
                </a:solidFill>
              </a:rPr>
              <a:t>/Country</a:t>
            </a:r>
          </a:p>
        </c:rich>
      </c:tx>
      <c:layout>
        <c:manualLayout>
          <c:xMode val="edge"/>
          <c:yMode val="edge"/>
          <c:x val="0.50328816095475448"/>
          <c:y val="5.716095704095278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5.2524387797301536E-2"/>
          <c:y val="0.13386972365265268"/>
          <c:w val="0.5251091647709043"/>
          <c:h val="0.8158083802688928"/>
        </c:manualLayout>
      </c:layout>
      <c:doughnutChart>
        <c:varyColors val="1"/>
        <c:ser>
          <c:idx val="0"/>
          <c:order val="0"/>
          <c:tx>
            <c:strRef>
              <c:f>'pivot table'!$AC$2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2607-45B7-9493-62F1CB800C4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2607-45B7-9493-62F1CB800C4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2607-45B7-9493-62F1CB800C4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2607-45B7-9493-62F1CB800C4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2607-45B7-9493-62F1CB800C41}"/>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2607-45B7-9493-62F1CB800C41}"/>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2607-45B7-9493-62F1CB800C41}"/>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2607-45B7-9493-62F1CB800C41}"/>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table'!$AB$3:$AB$10</c:f>
              <c:strCache>
                <c:ptCount val="8"/>
                <c:pt idx="0">
                  <c:v>Canada</c:v>
                </c:pt>
                <c:pt idx="1">
                  <c:v>England</c:v>
                </c:pt>
                <c:pt idx="2">
                  <c:v>France</c:v>
                </c:pt>
                <c:pt idx="3">
                  <c:v>Germany</c:v>
                </c:pt>
                <c:pt idx="4">
                  <c:v>India</c:v>
                </c:pt>
                <c:pt idx="5">
                  <c:v>Italy</c:v>
                </c:pt>
                <c:pt idx="6">
                  <c:v>Japan</c:v>
                </c:pt>
                <c:pt idx="7">
                  <c:v>USA</c:v>
                </c:pt>
              </c:strCache>
            </c:strRef>
          </c:cat>
          <c:val>
            <c:numRef>
              <c:f>'pivot table'!$AC$3:$AC$10</c:f>
              <c:numCache>
                <c:formatCode>0%</c:formatCode>
                <c:ptCount val="8"/>
                <c:pt idx="0">
                  <c:v>0.11241817107400942</c:v>
                </c:pt>
                <c:pt idx="1">
                  <c:v>0.13507667479121593</c:v>
                </c:pt>
                <c:pt idx="2">
                  <c:v>0.12029682198051317</c:v>
                </c:pt>
                <c:pt idx="3">
                  <c:v>0.1283532426908563</c:v>
                </c:pt>
                <c:pt idx="4">
                  <c:v>0.12125733191238125</c:v>
                </c:pt>
                <c:pt idx="5">
                  <c:v>0.12453505914061237</c:v>
                </c:pt>
                <c:pt idx="6">
                  <c:v>0.13726590742573613</c:v>
                </c:pt>
                <c:pt idx="7">
                  <c:v>0.12079679098467541</c:v>
                </c:pt>
              </c:numCache>
            </c:numRef>
          </c:val>
          <c:extLst>
            <c:ext xmlns:c16="http://schemas.microsoft.com/office/drawing/2014/chart" uri="{C3380CC4-5D6E-409C-BE32-E72D297353CC}">
              <c16:uniqueId val="{00000010-2607-45B7-9493-62F1CB800C4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548463074459456"/>
          <c:y val="0.25252077865266842"/>
          <c:w val="0.23865638790449265"/>
          <c:h val="0.625004374453193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table!PivotTable15</c:name>
    <c:fmtId val="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200" b="1">
                <a:solidFill>
                  <a:srgbClr val="2F5597"/>
                </a:solidFill>
                <a:latin typeface="Comic Sans MS" panose="030F0702030302020204" pitchFamily="66" charset="0"/>
              </a:rPr>
              <a:t>Profit</a:t>
            </a:r>
            <a:r>
              <a:rPr lang="en-US" sz="1200" b="1" baseline="0">
                <a:solidFill>
                  <a:srgbClr val="2F5597"/>
                </a:solidFill>
                <a:latin typeface="Comic Sans MS" panose="030F0702030302020204" pitchFamily="66" charset="0"/>
              </a:rPr>
              <a:t> over Months</a:t>
            </a:r>
            <a:endParaRPr lang="en-US" sz="1200" b="1">
              <a:solidFill>
                <a:srgbClr val="2F5597"/>
              </a:solidFill>
              <a:latin typeface="Comic Sans MS" panose="030F0702030302020204" pitchFamily="66" charset="0"/>
            </a:endParaRPr>
          </a:p>
        </c:rich>
      </c:tx>
      <c:layout>
        <c:manualLayout>
          <c:xMode val="edge"/>
          <c:yMode val="edge"/>
          <c:x val="0.36893021090795214"/>
          <c:y val="2.38819901893880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55358705161856"/>
          <c:y val="0.13004623442659533"/>
          <c:w val="0.78411307961504817"/>
          <c:h val="0.50689567417265702"/>
        </c:manualLayout>
      </c:layout>
      <c:lineChart>
        <c:grouping val="stacked"/>
        <c:varyColors val="0"/>
        <c:ser>
          <c:idx val="0"/>
          <c:order val="0"/>
          <c:tx>
            <c:strRef>
              <c:f>'pivot table'!$AN$2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table'!$AM$3:$AM$54</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2021</c:v>
                  </c:pt>
                  <c:pt idx="12">
                    <c:v>2022</c:v>
                  </c:pt>
                  <c:pt idx="24">
                    <c:v>2023</c:v>
                  </c:pt>
                  <c:pt idx="36">
                    <c:v>2024</c:v>
                  </c:pt>
                </c:lvl>
              </c:multiLvlStrCache>
            </c:multiLvlStrRef>
          </c:cat>
          <c:val>
            <c:numRef>
              <c:f>'pivot table'!$AN$3:$AN$54</c:f>
              <c:numCache>
                <c:formatCode>_(* #,##0.00_);_(* \(#,##0.00\);_(* "-"??_);_(@_)</c:formatCode>
                <c:ptCount val="48"/>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pt idx="24">
                  <c:v>4858356.7500000019</c:v>
                </c:pt>
                <c:pt idx="25">
                  <c:v>3570800.6500000004</c:v>
                </c:pt>
                <c:pt idx="26">
                  <c:v>745095.22000000032</c:v>
                </c:pt>
                <c:pt idx="27">
                  <c:v>6745726.799999998</c:v>
                </c:pt>
                <c:pt idx="28">
                  <c:v>3881895.2599999988</c:v>
                </c:pt>
                <c:pt idx="29">
                  <c:v>8406643.0199999977</c:v>
                </c:pt>
                <c:pt idx="30">
                  <c:v>747970.32</c:v>
                </c:pt>
                <c:pt idx="31">
                  <c:v>5673374.1399999997</c:v>
                </c:pt>
                <c:pt idx="32">
                  <c:v>5605383.9699999997</c:v>
                </c:pt>
                <c:pt idx="33">
                  <c:v>1103442.9799999991</c:v>
                </c:pt>
                <c:pt idx="34">
                  <c:v>7596110.4400000013</c:v>
                </c:pt>
                <c:pt idx="35">
                  <c:v>7291436.8100000005</c:v>
                </c:pt>
                <c:pt idx="36">
                  <c:v>1616324.6099999999</c:v>
                </c:pt>
                <c:pt idx="37">
                  <c:v>4671959.95</c:v>
                </c:pt>
                <c:pt idx="38">
                  <c:v>5111846.7300000004</c:v>
                </c:pt>
                <c:pt idx="39">
                  <c:v>4856882.6800000006</c:v>
                </c:pt>
                <c:pt idx="40">
                  <c:v>5144582.93</c:v>
                </c:pt>
                <c:pt idx="41">
                  <c:v>2165941.5299999998</c:v>
                </c:pt>
                <c:pt idx="42">
                  <c:v>6213864.5500000017</c:v>
                </c:pt>
                <c:pt idx="43">
                  <c:v>2923218.3599999994</c:v>
                </c:pt>
                <c:pt idx="44">
                  <c:v>4783623.0100000016</c:v>
                </c:pt>
                <c:pt idx="45">
                  <c:v>6093268.4899999993</c:v>
                </c:pt>
                <c:pt idx="46">
                  <c:v>6120973.0000000009</c:v>
                </c:pt>
                <c:pt idx="47">
                  <c:v>9278796.0000000019</c:v>
                </c:pt>
              </c:numCache>
            </c:numRef>
          </c:val>
          <c:smooth val="0"/>
          <c:extLst>
            <c:ext xmlns:c16="http://schemas.microsoft.com/office/drawing/2014/chart" uri="{C3380CC4-5D6E-409C-BE32-E72D297353CC}">
              <c16:uniqueId val="{00000000-4555-4C38-8810-6095FF8B5DA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51396671"/>
        <c:axId val="451401471"/>
      </c:lineChart>
      <c:catAx>
        <c:axId val="45139667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1401471"/>
        <c:crosses val="autoZero"/>
        <c:auto val="1"/>
        <c:lblAlgn val="ctr"/>
        <c:lblOffset val="100"/>
        <c:noMultiLvlLbl val="0"/>
      </c:catAx>
      <c:valAx>
        <c:axId val="45140147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13966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table!PivotTable16</c:name>
    <c:fmtId val="7"/>
  </c:pivotSource>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Comic Sans MS" panose="030F0702030302020204" pitchFamily="66" charset="0"/>
                <a:ea typeface="+mn-ea"/>
                <a:cs typeface="+mn-cs"/>
              </a:defRPr>
            </a:pPr>
            <a:r>
              <a:rPr lang="en-US" sz="1200" b="1">
                <a:solidFill>
                  <a:srgbClr val="2F5597"/>
                </a:solidFill>
                <a:latin typeface="Comic Sans MS" panose="030F0702030302020204" pitchFamily="66" charset="0"/>
              </a:rPr>
              <a:t>Product</a:t>
            </a:r>
            <a:r>
              <a:rPr lang="en-US" sz="1200" b="1" baseline="0">
                <a:solidFill>
                  <a:srgbClr val="2F5597"/>
                </a:solidFill>
                <a:latin typeface="Comic Sans MS" panose="030F0702030302020204" pitchFamily="66" charset="0"/>
              </a:rPr>
              <a:t> Split</a:t>
            </a:r>
            <a:endParaRPr lang="en-US" sz="1200" b="1">
              <a:solidFill>
                <a:srgbClr val="2F5597"/>
              </a:solidFill>
              <a:latin typeface="Comic Sans MS" panose="030F0702030302020204" pitchFamily="66" charset="0"/>
            </a:endParaRPr>
          </a:p>
        </c:rich>
      </c:tx>
      <c:layout>
        <c:manualLayout>
          <c:xMode val="edge"/>
          <c:yMode val="edge"/>
          <c:x val="0.17219455764919381"/>
          <c:y val="2.9498465539924343E-2"/>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6.7749794464521604E-2"/>
          <c:y val="0.21221715290487861"/>
          <c:w val="0.5553277602297424"/>
          <c:h val="0.6739420550538795"/>
        </c:manualLayout>
      </c:layout>
      <c:pieChart>
        <c:varyColors val="1"/>
        <c:ser>
          <c:idx val="0"/>
          <c:order val="0"/>
          <c:tx>
            <c:strRef>
              <c:f>'pivot table'!$AR$3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A8A-40C2-BDA0-B3849F8CDF6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A8A-40C2-BDA0-B3849F8CDF6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A8A-40C2-BDA0-B3849F8CDF6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A8A-40C2-BDA0-B3849F8CDF64}"/>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A8A-40C2-BDA0-B3849F8CDF64}"/>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A8A-40C2-BDA0-B3849F8CDF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table'!$AQ$4:$AQ$9</c:f>
              <c:strCache>
                <c:ptCount val="6"/>
                <c:pt idx="0">
                  <c:v>Amarilla</c:v>
                </c:pt>
                <c:pt idx="1">
                  <c:v>Carretera</c:v>
                </c:pt>
                <c:pt idx="2">
                  <c:v>Montana</c:v>
                </c:pt>
                <c:pt idx="3">
                  <c:v>Paseo</c:v>
                </c:pt>
                <c:pt idx="4">
                  <c:v>Velo</c:v>
                </c:pt>
                <c:pt idx="5">
                  <c:v>VTT</c:v>
                </c:pt>
              </c:strCache>
            </c:strRef>
          </c:cat>
          <c:val>
            <c:numRef>
              <c:f>'pivot table'!$AR$4:$AR$9</c:f>
              <c:numCache>
                <c:formatCode>0%</c:formatCode>
                <c:ptCount val="6"/>
                <c:pt idx="0">
                  <c:v>0.17046900935241602</c:v>
                </c:pt>
                <c:pt idx="1">
                  <c:v>0.14215138685000411</c:v>
                </c:pt>
                <c:pt idx="2">
                  <c:v>0.15847192377130354</c:v>
                </c:pt>
                <c:pt idx="3">
                  <c:v>0.20755233099572964</c:v>
                </c:pt>
                <c:pt idx="4">
                  <c:v>0.16197450785243206</c:v>
                </c:pt>
                <c:pt idx="5">
                  <c:v>0.15938084117811452</c:v>
                </c:pt>
              </c:numCache>
            </c:numRef>
          </c:val>
          <c:extLst>
            <c:ext xmlns:c16="http://schemas.microsoft.com/office/drawing/2014/chart" uri="{C3380CC4-5D6E-409C-BE32-E72D297353CC}">
              <c16:uniqueId val="{0000000C-5A8A-40C2-BDA0-B3849F8CDF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50E851B8-E80E-4F3E-BD11-090510994A6E}">
          <cx:tx>
            <cx:txData>
              <cx:f>_xlchart.v1.4</cx:f>
              <cx:v>sale</cx:v>
            </cx:txData>
          </cx:tx>
          <cx:dataLabels pos="ctr">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cx:spPr>
        </cx:plotSurface>
        <cx:series layoutId="sunburst" uniqueId="{1655156A-FAC6-43F1-A490-A1A75B26CFCA}">
          <cx:tx>
            <cx:txData>
              <cx:f>_xlchart.v1.1</cx:f>
              <cx:v>Total</cx:v>
            </cx:txData>
          </cx:tx>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plotArea>
      <cx:plotAreaRegion>
        <cx:series layoutId="treemap" uniqueId="{F14912D9-5C75-4032-8927-C0839CA71749}">
          <cx:tx>
            <cx:txData>
              <cx:f>_xlchart.v1.7</cx:f>
              <cx:v>Sum of Sales</cx:v>
            </cx:txData>
          </cx:tx>
          <cx:dataPt idx="2">
            <cx:spPr>
              <a:solidFill>
                <a:srgbClr val="70AD47">
                  <a:lumMod val="75000"/>
                </a:srgbClr>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Segement Breakout</cx:v>
        </cx:txData>
      </cx:tx>
      <cx:txPr>
        <a:bodyPr spcFirstLastPara="1" vertOverflow="ellipsis" horzOverflow="overflow" wrap="square" lIns="0" tIns="0" rIns="0" bIns="0" anchor="ctr" anchorCtr="1"/>
        <a:lstStyle/>
        <a:p>
          <a:pPr algn="ctr" rtl="0">
            <a:defRPr/>
          </a:pPr>
          <a:r>
            <a:rPr lang="en-US" sz="1200" b="1" i="0" u="none" strike="noStrike" baseline="0">
              <a:solidFill>
                <a:srgbClr val="2F5597"/>
              </a:solidFill>
              <a:latin typeface="Comic Sans MS" panose="030F0702030302020204" pitchFamily="66" charset="0"/>
            </a:rPr>
            <a:t>Segement Breakout</a:t>
          </a:r>
        </a:p>
      </cx:txPr>
    </cx:title>
    <cx:plotArea>
      <cx:plotAreaRegion>
        <cx:series layoutId="treemap" uniqueId="{73FADB4E-0931-4F17-A7B9-8EFF9CA67F0C}">
          <cx:tx>
            <cx:txData>
              <cx:f>_xlchart.v1.10</cx:f>
              <cx:v>Sum of Sales</cx:v>
            </cx:txData>
          </cx:tx>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series>
      </cx:plotAreaRegion>
    </cx:plotArea>
  </cx:chart>
  <cx:spPr>
    <a:noFill/>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plotSurface>
          <cx:spPr>
            <a:noFill/>
          </cx:spPr>
        </cx:plotSurface>
        <cx:series layoutId="sunburst" uniqueId="{50E851B8-E80E-4F3E-BD11-090510994A6E}">
          <cx:tx>
            <cx:txData>
              <cx:f>_xlchart.v1.13</cx:f>
              <cx:v>sale</cx:v>
            </cx:txData>
          </cx:tx>
          <cx:dataLabels pos="ctr">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size">
        <cx:f>_xlchart.v1.20</cx:f>
      </cx:numDim>
    </cx:data>
  </cx:chartData>
  <cx:chart>
    <cx:title pos="t" align="ctr" overlay="0">
      <cx:tx>
        <cx:txData>
          <cx:v>Segement Breakout</cx:v>
        </cx:txData>
      </cx:tx>
      <cx:txPr>
        <a:bodyPr spcFirstLastPara="1" vertOverflow="ellipsis" horzOverflow="overflow" wrap="square" lIns="0" tIns="0" rIns="0" bIns="0" anchor="ctr" anchorCtr="1"/>
        <a:lstStyle/>
        <a:p>
          <a:pPr algn="ctr" rtl="0">
            <a:defRPr/>
          </a:pPr>
          <a:r>
            <a:rPr lang="en-US" sz="1200" b="1" i="0" u="none" strike="noStrike" baseline="0">
              <a:solidFill>
                <a:srgbClr val="2F5597"/>
              </a:solidFill>
              <a:latin typeface="Comic Sans MS" panose="030F0702030302020204" pitchFamily="66" charset="0"/>
            </a:rPr>
            <a:t>Segement Breakout</a:t>
          </a:r>
        </a:p>
      </cx:txPr>
    </cx:title>
    <cx:plotArea>
      <cx:plotAreaRegion>
        <cx:series layoutId="treemap" uniqueId="{73FADB4E-0931-4F17-A7B9-8EFF9CA67F0C}">
          <cx:tx>
            <cx:txData>
              <cx:f>_xlchart.v1.19</cx:f>
              <cx:v>Sum of Sales</cx:v>
            </cx:txData>
          </cx:tx>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series>
      </cx:plotAreaRegion>
    </cx:plotArea>
  </cx:chart>
  <cx:spPr>
    <a:noFill/>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_xlchart.v1.17</cx:f>
      </cx:numDim>
    </cx:data>
  </cx:chartData>
  <cx:chart>
    <cx:plotArea>
      <cx:plotAreaRegion>
        <cx:plotSurface>
          <cx:spPr>
            <a:noFill/>
          </cx:spPr>
        </cx:plotSurface>
        <cx:series layoutId="sunburst" uniqueId="{50E851B8-E80E-4F3E-BD11-090510994A6E}">
          <cx:tx>
            <cx:txData>
              <cx:f>_xlchart.v1.16</cx:f>
              <cx:v>sale</cx:v>
            </cx:txData>
          </cx:tx>
          <cx:dataLabels pos="ctr">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V$3" inc="5" max="150" min="1" page="10" val="127"/>
</file>

<file path=xl/ctrlProps/ctrlProp2.xml><?xml version="1.0" encoding="utf-8"?>
<formControlPr xmlns="http://schemas.microsoft.com/office/spreadsheetml/2009/9/main" objectType="Scroll" dx="26" fmlaLink="'pivot table'!$V$3" inc="5" max="300" min="1" page="10" val="127"/>
</file>

<file path=xl/ctrlProps/ctrlProp3.xml><?xml version="1.0" encoding="utf-8"?>
<formControlPr xmlns="http://schemas.microsoft.com/office/spreadsheetml/2009/9/main" objectType="Scroll" dx="26" fmlaLink="'pivot table'!$V$3" inc="5" max="300" min="1" page="10" val="127"/>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9.xml"/><Relationship Id="rId2" Type="http://schemas.openxmlformats.org/officeDocument/2006/relationships/image" Target="../media/image2.svg"/><Relationship Id="rId16" Type="http://schemas.microsoft.com/office/2014/relationships/chartEx" Target="../charts/chartEx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image" Target="../media/image10.svg"/><Relationship Id="rId19" Type="http://schemas.microsoft.com/office/2014/relationships/chartEx" Target="../charts/chartEx7.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absolute">
    <xdr:from>
      <xdr:col>10</xdr:col>
      <xdr:colOff>559573</xdr:colOff>
      <xdr:row>5</xdr:row>
      <xdr:rowOff>26506</xdr:rowOff>
    </xdr:from>
    <xdr:to>
      <xdr:col>13</xdr:col>
      <xdr:colOff>207396</xdr:colOff>
      <xdr:row>11</xdr:row>
      <xdr:rowOff>173935</xdr:rowOff>
    </xdr:to>
    <mc:AlternateContent xmlns:mc="http://schemas.openxmlformats.org/markup-compatibility/2006" xmlns:sle15="http://schemas.microsoft.com/office/drawing/2012/slicer">
      <mc:Choice Requires="sle15">
        <xdr:graphicFrame macro="">
          <xdr:nvGraphicFramePr>
            <xdr:cNvPr id="3" name="Year 2">
              <a:extLst>
                <a:ext uri="{FF2B5EF4-FFF2-40B4-BE49-F238E27FC236}">
                  <a16:creationId xmlns:a16="http://schemas.microsoft.com/office/drawing/2014/main" id="{C7FEA257-7BC5-A5AD-7778-9788A1EDAA5A}"/>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9080721" y="954158"/>
              <a:ext cx="1476623" cy="126061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424070</xdr:colOff>
      <xdr:row>15</xdr:row>
      <xdr:rowOff>119270</xdr:rowOff>
    </xdr:from>
    <xdr:to>
      <xdr:col>10</xdr:col>
      <xdr:colOff>449551</xdr:colOff>
      <xdr:row>19</xdr:row>
      <xdr:rowOff>56645</xdr:rowOff>
    </xdr:to>
    <mc:AlternateContent xmlns:mc="http://schemas.openxmlformats.org/markup-compatibility/2006" xmlns:sle15="http://schemas.microsoft.com/office/drawing/2012/slicer">
      <mc:Choice Requires="sle15">
        <xdr:graphicFrame macro="">
          <xdr:nvGraphicFramePr>
            <xdr:cNvPr id="4" name="Year 3">
              <a:extLst>
                <a:ext uri="{FF2B5EF4-FFF2-40B4-BE49-F238E27FC236}">
                  <a16:creationId xmlns:a16="http://schemas.microsoft.com/office/drawing/2014/main" id="{4DA50F99-D08A-BADE-639C-EFB5EB2605CE}"/>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7136296" y="2902227"/>
              <a:ext cx="1834403" cy="67949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549964</xdr:colOff>
      <xdr:row>36</xdr:row>
      <xdr:rowOff>0</xdr:rowOff>
    </xdr:from>
    <xdr:to>
      <xdr:col>12</xdr:col>
      <xdr:colOff>92765</xdr:colOff>
      <xdr:row>64</xdr:row>
      <xdr:rowOff>66261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A79479C-77C5-1E66-1149-54AA63FDAE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34484" y="6583680"/>
              <a:ext cx="3596641" cy="51869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39</xdr:row>
      <xdr:rowOff>0</xdr:rowOff>
    </xdr:from>
    <xdr:to>
      <xdr:col>16</xdr:col>
      <xdr:colOff>589721</xdr:colOff>
      <xdr:row>55</xdr:row>
      <xdr:rowOff>168963</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AB5494D-7BDD-43D3-8585-5E6DF2AC10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738360" y="7132320"/>
              <a:ext cx="3028121" cy="30950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163664</xdr:colOff>
      <xdr:row>38</xdr:row>
      <xdr:rowOff>43733</xdr:rowOff>
    </xdr:from>
    <xdr:to>
      <xdr:col>6</xdr:col>
      <xdr:colOff>925664</xdr:colOff>
      <xdr:row>45</xdr:row>
      <xdr:rowOff>139148</xdr:rowOff>
    </xdr:to>
    <mc:AlternateContent xmlns:mc="http://schemas.openxmlformats.org/markup-compatibility/2006" xmlns:sle15="http://schemas.microsoft.com/office/drawing/2012/slicer">
      <mc:Choice Requires="sle15">
        <xdr:graphicFrame macro="">
          <xdr:nvGraphicFramePr>
            <xdr:cNvPr id="6" name="Year 5">
              <a:extLst>
                <a:ext uri="{FF2B5EF4-FFF2-40B4-BE49-F238E27FC236}">
                  <a16:creationId xmlns:a16="http://schemas.microsoft.com/office/drawing/2014/main" id="{B787B3BE-E9DB-C5D8-0ACB-CF2BD5462C56}"/>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3715247" y="7093890"/>
              <a:ext cx="1828800" cy="139412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21</xdr:col>
          <xdr:colOff>129540</xdr:colOff>
          <xdr:row>6</xdr:row>
          <xdr:rowOff>129540</xdr:rowOff>
        </xdr:from>
        <xdr:to>
          <xdr:col>21</xdr:col>
          <xdr:colOff>556260</xdr:colOff>
          <xdr:row>18</xdr:row>
          <xdr:rowOff>175260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editAs="oneCell">
    <xdr:from>
      <xdr:col>43</xdr:col>
      <xdr:colOff>1051560</xdr:colOff>
      <xdr:row>5</xdr:row>
      <xdr:rowOff>121920</xdr:rowOff>
    </xdr:from>
    <xdr:to>
      <xdr:col>46</xdr:col>
      <xdr:colOff>563879</xdr:colOff>
      <xdr:row>19</xdr:row>
      <xdr:rowOff>28575</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25F786B5-0F7B-5C7E-AAE3-4492CD73C55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334512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594360</xdr:colOff>
      <xdr:row>6</xdr:row>
      <xdr:rowOff>83820</xdr:rowOff>
    </xdr:from>
    <xdr:to>
      <xdr:col>42</xdr:col>
      <xdr:colOff>325011</xdr:colOff>
      <xdr:row>19</xdr:row>
      <xdr:rowOff>173355</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6685E830-3AB2-DAAB-09D1-69024EBB328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961840" y="1181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722243</xdr:colOff>
      <xdr:row>6</xdr:row>
      <xdr:rowOff>109329</xdr:rowOff>
    </xdr:from>
    <xdr:to>
      <xdr:col>31</xdr:col>
      <xdr:colOff>324677</xdr:colOff>
      <xdr:row>21</xdr:row>
      <xdr:rowOff>69573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3D84A95-68DA-8D98-1142-3AA6087FDC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726523" y="1206609"/>
              <a:ext cx="4570674" cy="27034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120550</xdr:colOff>
      <xdr:row>6</xdr:row>
      <xdr:rowOff>8432</xdr:rowOff>
    </xdr:from>
    <xdr:to>
      <xdr:col>17</xdr:col>
      <xdr:colOff>120549</xdr:colOff>
      <xdr:row>19</xdr:row>
      <xdr:rowOff>18591</xdr:rowOff>
    </xdr:to>
    <xdr:sp macro="" textlink="">
      <xdr:nvSpPr>
        <xdr:cNvPr id="20" name="Title 1">
          <a:extLst>
            <a:ext uri="{FF2B5EF4-FFF2-40B4-BE49-F238E27FC236}">
              <a16:creationId xmlns:a16="http://schemas.microsoft.com/office/drawing/2014/main" id="{7A2BED04-F10E-667D-3EE8-4160C305DCCF}"/>
            </a:ext>
          </a:extLst>
        </xdr:cNvPr>
        <xdr:cNvSpPr>
          <a:spLocks noGrp="1"/>
        </xdr:cNvSpPr>
      </xdr:nvSpPr>
      <xdr:spPr>
        <a:xfrm>
          <a:off x="1349582" y="1114561"/>
          <a:ext cx="9217741" cy="2394482"/>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2</xdr:col>
      <xdr:colOff>120550</xdr:colOff>
      <xdr:row>19</xdr:row>
      <xdr:rowOff>112141</xdr:rowOff>
    </xdr:from>
    <xdr:to>
      <xdr:col>17</xdr:col>
      <xdr:colOff>120549</xdr:colOff>
      <xdr:row>28</xdr:row>
      <xdr:rowOff>121984</xdr:rowOff>
    </xdr:to>
    <xdr:sp macro="" textlink="">
      <xdr:nvSpPr>
        <xdr:cNvPr id="21" name="Subtitle 2">
          <a:extLst>
            <a:ext uri="{FF2B5EF4-FFF2-40B4-BE49-F238E27FC236}">
              <a16:creationId xmlns:a16="http://schemas.microsoft.com/office/drawing/2014/main" id="{CC2BEAA3-91FD-6483-2653-BB4180F4156F}"/>
            </a:ext>
          </a:extLst>
        </xdr:cNvPr>
        <xdr:cNvSpPr>
          <a:spLocks noGrp="1"/>
        </xdr:cNvSpPr>
      </xdr:nvSpPr>
      <xdr:spPr>
        <a:xfrm>
          <a:off x="1349582" y="3602593"/>
          <a:ext cx="9217741" cy="1669036"/>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0</xdr:colOff>
      <xdr:row>0</xdr:row>
      <xdr:rowOff>0</xdr:rowOff>
    </xdr:from>
    <xdr:to>
      <xdr:col>19</xdr:col>
      <xdr:colOff>525516</xdr:colOff>
      <xdr:row>37</xdr:row>
      <xdr:rowOff>58931</xdr:rowOff>
    </xdr:to>
    <xdr:sp macro="" textlink="">
      <xdr:nvSpPr>
        <xdr:cNvPr id="22" name="Rectangle: Rounded Corners 21">
          <a:extLst>
            <a:ext uri="{FF2B5EF4-FFF2-40B4-BE49-F238E27FC236}">
              <a16:creationId xmlns:a16="http://schemas.microsoft.com/office/drawing/2014/main" id="{6E776468-1570-CEC3-7766-C2B25B08FC07}"/>
            </a:ext>
          </a:extLst>
        </xdr:cNvPr>
        <xdr:cNvSpPr/>
      </xdr:nvSpPr>
      <xdr:spPr>
        <a:xfrm>
          <a:off x="0" y="0"/>
          <a:ext cx="12058838" cy="6736117"/>
        </a:xfrm>
        <a:prstGeom prst="roundRect">
          <a:avLst>
            <a:gd name="adj" fmla="val 2657"/>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205213</xdr:colOff>
      <xdr:row>1</xdr:row>
      <xdr:rowOff>39752</xdr:rowOff>
    </xdr:from>
    <xdr:to>
      <xdr:col>10</xdr:col>
      <xdr:colOff>55711</xdr:colOff>
      <xdr:row>6</xdr:row>
      <xdr:rowOff>95858</xdr:rowOff>
    </xdr:to>
    <xdr:sp macro="" textlink="">
      <xdr:nvSpPr>
        <xdr:cNvPr id="24" name="Rectangle: Rounded Corners 23">
          <a:extLst>
            <a:ext uri="{FF2B5EF4-FFF2-40B4-BE49-F238E27FC236}">
              <a16:creationId xmlns:a16="http://schemas.microsoft.com/office/drawing/2014/main" id="{47937D47-66AA-B57C-C1B0-69D43A0C8AD1}"/>
            </a:ext>
          </a:extLst>
        </xdr:cNvPr>
        <xdr:cNvSpPr/>
      </xdr:nvSpPr>
      <xdr:spPr>
        <a:xfrm>
          <a:off x="4506826" y="224107"/>
          <a:ext cx="1694046" cy="9778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203240</xdr:colOff>
      <xdr:row>1</xdr:row>
      <xdr:rowOff>39752</xdr:rowOff>
    </xdr:from>
    <xdr:to>
      <xdr:col>13</xdr:col>
      <xdr:colOff>53736</xdr:colOff>
      <xdr:row>6</xdr:row>
      <xdr:rowOff>95858</xdr:rowOff>
    </xdr:to>
    <xdr:sp macro="" textlink="">
      <xdr:nvSpPr>
        <xdr:cNvPr id="25" name="Rectangle: Rounded Corners 24">
          <a:extLst>
            <a:ext uri="{FF2B5EF4-FFF2-40B4-BE49-F238E27FC236}">
              <a16:creationId xmlns:a16="http://schemas.microsoft.com/office/drawing/2014/main" id="{E0D63190-2545-6D23-43AD-2A7531979A64}"/>
            </a:ext>
          </a:extLst>
        </xdr:cNvPr>
        <xdr:cNvSpPr/>
      </xdr:nvSpPr>
      <xdr:spPr>
        <a:xfrm>
          <a:off x="6348401" y="224107"/>
          <a:ext cx="1694045" cy="9778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201265</xdr:colOff>
      <xdr:row>1</xdr:row>
      <xdr:rowOff>39752</xdr:rowOff>
    </xdr:from>
    <xdr:to>
      <xdr:col>16</xdr:col>
      <xdr:colOff>51762</xdr:colOff>
      <xdr:row>6</xdr:row>
      <xdr:rowOff>95858</xdr:rowOff>
    </xdr:to>
    <xdr:sp macro="" textlink="">
      <xdr:nvSpPr>
        <xdr:cNvPr id="26" name="Rectangle: Rounded Corners 25">
          <a:extLst>
            <a:ext uri="{FF2B5EF4-FFF2-40B4-BE49-F238E27FC236}">
              <a16:creationId xmlns:a16="http://schemas.microsoft.com/office/drawing/2014/main" id="{C9C22EB0-FE8D-E231-6BA0-BB4CAFBBA09B}"/>
            </a:ext>
          </a:extLst>
        </xdr:cNvPr>
        <xdr:cNvSpPr/>
      </xdr:nvSpPr>
      <xdr:spPr>
        <a:xfrm>
          <a:off x="8189975" y="224107"/>
          <a:ext cx="1694045" cy="9778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199291</xdr:colOff>
      <xdr:row>1</xdr:row>
      <xdr:rowOff>39752</xdr:rowOff>
    </xdr:from>
    <xdr:to>
      <xdr:col>19</xdr:col>
      <xdr:colOff>49789</xdr:colOff>
      <xdr:row>6</xdr:row>
      <xdr:rowOff>95858</xdr:rowOff>
    </xdr:to>
    <xdr:sp macro="" textlink="">
      <xdr:nvSpPr>
        <xdr:cNvPr id="27" name="Rectangle: Rounded Corners 26">
          <a:extLst>
            <a:ext uri="{FF2B5EF4-FFF2-40B4-BE49-F238E27FC236}">
              <a16:creationId xmlns:a16="http://schemas.microsoft.com/office/drawing/2014/main" id="{38D0543A-CE45-DE07-9BF5-25A76AC36493}"/>
            </a:ext>
          </a:extLst>
        </xdr:cNvPr>
        <xdr:cNvSpPr/>
      </xdr:nvSpPr>
      <xdr:spPr>
        <a:xfrm>
          <a:off x="10031549" y="224107"/>
          <a:ext cx="1694046" cy="97788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27204</xdr:colOff>
      <xdr:row>7</xdr:row>
      <xdr:rowOff>46534</xdr:rowOff>
    </xdr:from>
    <xdr:to>
      <xdr:col>3</xdr:col>
      <xdr:colOff>120550</xdr:colOff>
      <xdr:row>12</xdr:row>
      <xdr:rowOff>102639</xdr:rowOff>
    </xdr:to>
    <xdr:sp macro="" textlink="">
      <xdr:nvSpPr>
        <xdr:cNvPr id="28" name="Rectangle: Rounded Corners 27">
          <a:extLst>
            <a:ext uri="{FF2B5EF4-FFF2-40B4-BE49-F238E27FC236}">
              <a16:creationId xmlns:a16="http://schemas.microsoft.com/office/drawing/2014/main" id="{37281566-2175-DE5D-351F-C3E5C893B422}"/>
            </a:ext>
          </a:extLst>
        </xdr:cNvPr>
        <xdr:cNvSpPr/>
      </xdr:nvSpPr>
      <xdr:spPr>
        <a:xfrm>
          <a:off x="27204" y="1337018"/>
          <a:ext cx="1936894" cy="96558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27203</xdr:colOff>
      <xdr:row>13</xdr:row>
      <xdr:rowOff>10359</xdr:rowOff>
    </xdr:from>
    <xdr:to>
      <xdr:col>3</xdr:col>
      <xdr:colOff>120549</xdr:colOff>
      <xdr:row>27</xdr:row>
      <xdr:rowOff>20360</xdr:rowOff>
    </xdr:to>
    <xdr:sp macro="" textlink="">
      <xdr:nvSpPr>
        <xdr:cNvPr id="29" name="Rectangle: Rounded Corners 28">
          <a:extLst>
            <a:ext uri="{FF2B5EF4-FFF2-40B4-BE49-F238E27FC236}">
              <a16:creationId xmlns:a16="http://schemas.microsoft.com/office/drawing/2014/main" id="{7537DB16-3B0D-45CC-A955-0A20C930106E}"/>
            </a:ext>
          </a:extLst>
        </xdr:cNvPr>
        <xdr:cNvSpPr/>
      </xdr:nvSpPr>
      <xdr:spPr>
        <a:xfrm>
          <a:off x="27203" y="2394682"/>
          <a:ext cx="1936894" cy="2590968"/>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27203</xdr:colOff>
      <xdr:row>27</xdr:row>
      <xdr:rowOff>113910</xdr:rowOff>
    </xdr:from>
    <xdr:to>
      <xdr:col>3</xdr:col>
      <xdr:colOff>120549</xdr:colOff>
      <xdr:row>36</xdr:row>
      <xdr:rowOff>19861</xdr:rowOff>
    </xdr:to>
    <xdr:sp macro="" textlink="">
      <xdr:nvSpPr>
        <xdr:cNvPr id="30" name="Rectangle: Rounded Corners 29">
          <a:extLst>
            <a:ext uri="{FF2B5EF4-FFF2-40B4-BE49-F238E27FC236}">
              <a16:creationId xmlns:a16="http://schemas.microsoft.com/office/drawing/2014/main" id="{FA5212B7-D57B-C1DD-0C7B-77459F241308}"/>
            </a:ext>
          </a:extLst>
        </xdr:cNvPr>
        <xdr:cNvSpPr/>
      </xdr:nvSpPr>
      <xdr:spPr>
        <a:xfrm>
          <a:off x="27203" y="5079200"/>
          <a:ext cx="1936894" cy="156514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227366</xdr:colOff>
      <xdr:row>7</xdr:row>
      <xdr:rowOff>46534</xdr:rowOff>
    </xdr:from>
    <xdr:to>
      <xdr:col>8</xdr:col>
      <xdr:colOff>206409</xdr:colOff>
      <xdr:row>26</xdr:row>
      <xdr:rowOff>157953</xdr:rowOff>
    </xdr:to>
    <xdr:sp macro="" textlink="">
      <xdr:nvSpPr>
        <xdr:cNvPr id="31" name="Rectangle: Rounded Corners 30">
          <a:extLst>
            <a:ext uri="{FF2B5EF4-FFF2-40B4-BE49-F238E27FC236}">
              <a16:creationId xmlns:a16="http://schemas.microsoft.com/office/drawing/2014/main" id="{7441E6CE-E165-A762-6B55-20F0F5B6E83B}"/>
            </a:ext>
          </a:extLst>
        </xdr:cNvPr>
        <xdr:cNvSpPr/>
      </xdr:nvSpPr>
      <xdr:spPr>
        <a:xfrm>
          <a:off x="2070914" y="1337018"/>
          <a:ext cx="3051624" cy="360187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313225</xdr:colOff>
      <xdr:row>7</xdr:row>
      <xdr:rowOff>46533</xdr:rowOff>
    </xdr:from>
    <xdr:to>
      <xdr:col>14</xdr:col>
      <xdr:colOff>392692</xdr:colOff>
      <xdr:row>16</xdr:row>
      <xdr:rowOff>161172</xdr:rowOff>
    </xdr:to>
    <xdr:sp macro="" textlink="">
      <xdr:nvSpPr>
        <xdr:cNvPr id="32" name="Rectangle: Rounded Corners 31">
          <a:extLst>
            <a:ext uri="{FF2B5EF4-FFF2-40B4-BE49-F238E27FC236}">
              <a16:creationId xmlns:a16="http://schemas.microsoft.com/office/drawing/2014/main" id="{E8382E01-00EF-9CDF-B343-18835E01DE3B}"/>
            </a:ext>
          </a:extLst>
        </xdr:cNvPr>
        <xdr:cNvSpPr/>
      </xdr:nvSpPr>
      <xdr:spPr>
        <a:xfrm>
          <a:off x="5229354" y="1337017"/>
          <a:ext cx="3766564" cy="176154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505901</xdr:colOff>
      <xdr:row>7</xdr:row>
      <xdr:rowOff>46533</xdr:rowOff>
    </xdr:from>
    <xdr:to>
      <xdr:col>19</xdr:col>
      <xdr:colOff>213895</xdr:colOff>
      <xdr:row>16</xdr:row>
      <xdr:rowOff>161172</xdr:rowOff>
    </xdr:to>
    <xdr:sp macro="" textlink="">
      <xdr:nvSpPr>
        <xdr:cNvPr id="33" name="Rectangle: Rounded Corners 32">
          <a:extLst>
            <a:ext uri="{FF2B5EF4-FFF2-40B4-BE49-F238E27FC236}">
              <a16:creationId xmlns:a16="http://schemas.microsoft.com/office/drawing/2014/main" id="{87D83691-2338-DEE3-234E-FC70E158C136}"/>
            </a:ext>
          </a:extLst>
        </xdr:cNvPr>
        <xdr:cNvSpPr/>
      </xdr:nvSpPr>
      <xdr:spPr>
        <a:xfrm>
          <a:off x="9109127" y="1337017"/>
          <a:ext cx="2780574" cy="176154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313225</xdr:colOff>
      <xdr:row>17</xdr:row>
      <xdr:rowOff>43314</xdr:rowOff>
    </xdr:from>
    <xdr:to>
      <xdr:col>14</xdr:col>
      <xdr:colOff>392692</xdr:colOff>
      <xdr:row>26</xdr:row>
      <xdr:rowOff>157953</xdr:rowOff>
    </xdr:to>
    <xdr:sp macro="" textlink="">
      <xdr:nvSpPr>
        <xdr:cNvPr id="34" name="Rectangle: Rounded Corners 33">
          <a:extLst>
            <a:ext uri="{FF2B5EF4-FFF2-40B4-BE49-F238E27FC236}">
              <a16:creationId xmlns:a16="http://schemas.microsoft.com/office/drawing/2014/main" id="{36BD21EE-59C4-9E7D-7B3E-0553FC0EF67A}"/>
            </a:ext>
          </a:extLst>
        </xdr:cNvPr>
        <xdr:cNvSpPr/>
      </xdr:nvSpPr>
      <xdr:spPr>
        <a:xfrm>
          <a:off x="5229354" y="3165056"/>
          <a:ext cx="3766564" cy="177383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505901</xdr:colOff>
      <xdr:row>17</xdr:row>
      <xdr:rowOff>43314</xdr:rowOff>
    </xdr:from>
    <xdr:to>
      <xdr:col>19</xdr:col>
      <xdr:colOff>213895</xdr:colOff>
      <xdr:row>26</xdr:row>
      <xdr:rowOff>157953</xdr:rowOff>
    </xdr:to>
    <xdr:sp macro="" textlink="">
      <xdr:nvSpPr>
        <xdr:cNvPr id="35" name="Rectangle: Rounded Corners 34">
          <a:extLst>
            <a:ext uri="{FF2B5EF4-FFF2-40B4-BE49-F238E27FC236}">
              <a16:creationId xmlns:a16="http://schemas.microsoft.com/office/drawing/2014/main" id="{FBCEA012-31F2-9EEF-5EC6-DBB6D43E6C96}"/>
            </a:ext>
          </a:extLst>
        </xdr:cNvPr>
        <xdr:cNvSpPr/>
      </xdr:nvSpPr>
      <xdr:spPr>
        <a:xfrm>
          <a:off x="9109127" y="3165056"/>
          <a:ext cx="2780574" cy="177383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227366</xdr:colOff>
      <xdr:row>27</xdr:row>
      <xdr:rowOff>108629</xdr:rowOff>
    </xdr:from>
    <xdr:to>
      <xdr:col>11</xdr:col>
      <xdr:colOff>44350</xdr:colOff>
      <xdr:row>36</xdr:row>
      <xdr:rowOff>14581</xdr:rowOff>
    </xdr:to>
    <xdr:sp macro="" textlink="">
      <xdr:nvSpPr>
        <xdr:cNvPr id="36" name="Rectangle: Rounded Corners 35">
          <a:extLst>
            <a:ext uri="{FF2B5EF4-FFF2-40B4-BE49-F238E27FC236}">
              <a16:creationId xmlns:a16="http://schemas.microsoft.com/office/drawing/2014/main" id="{5740C26F-04F4-220E-6163-2627814741E5}"/>
            </a:ext>
          </a:extLst>
        </xdr:cNvPr>
        <xdr:cNvSpPr/>
      </xdr:nvSpPr>
      <xdr:spPr>
        <a:xfrm>
          <a:off x="2070914" y="5073919"/>
          <a:ext cx="4733113" cy="1565146"/>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151167</xdr:colOff>
      <xdr:row>27</xdr:row>
      <xdr:rowOff>80015</xdr:rowOff>
    </xdr:from>
    <xdr:to>
      <xdr:col>19</xdr:col>
      <xdr:colOff>213895</xdr:colOff>
      <xdr:row>35</xdr:row>
      <xdr:rowOff>170322</xdr:rowOff>
    </xdr:to>
    <xdr:sp macro="" textlink="">
      <xdr:nvSpPr>
        <xdr:cNvPr id="37" name="Rectangle: Rounded Corners 36">
          <a:extLst>
            <a:ext uri="{FF2B5EF4-FFF2-40B4-BE49-F238E27FC236}">
              <a16:creationId xmlns:a16="http://schemas.microsoft.com/office/drawing/2014/main" id="{6F379E17-3AE8-CC0B-E9E3-524C5F862574}"/>
            </a:ext>
          </a:extLst>
        </xdr:cNvPr>
        <xdr:cNvSpPr/>
      </xdr:nvSpPr>
      <xdr:spPr>
        <a:xfrm>
          <a:off x="6910844" y="5045305"/>
          <a:ext cx="4978857" cy="1565146"/>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43505</xdr:colOff>
      <xdr:row>1</xdr:row>
      <xdr:rowOff>59194</xdr:rowOff>
    </xdr:from>
    <xdr:to>
      <xdr:col>7</xdr:col>
      <xdr:colOff>58960</xdr:colOff>
      <xdr:row>6</xdr:row>
      <xdr:rowOff>117446</xdr:rowOff>
    </xdr:to>
    <xdr:sp macro="" textlink="">
      <xdr:nvSpPr>
        <xdr:cNvPr id="50" name="Rectangle: Rounded Corners 49">
          <a:extLst>
            <a:ext uri="{FF2B5EF4-FFF2-40B4-BE49-F238E27FC236}">
              <a16:creationId xmlns:a16="http://schemas.microsoft.com/office/drawing/2014/main" id="{9A62B0C3-1A56-492D-4B31-798E734AB414}"/>
            </a:ext>
          </a:extLst>
        </xdr:cNvPr>
        <xdr:cNvSpPr/>
      </xdr:nvSpPr>
      <xdr:spPr>
        <a:xfrm>
          <a:off x="43505" y="243549"/>
          <a:ext cx="4317068" cy="980026"/>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700">
              <a:solidFill>
                <a:schemeClr val="tx1"/>
              </a:solidFill>
            </a:rPr>
            <a:t>               </a:t>
          </a:r>
          <a:r>
            <a:rPr lang="en-IN" sz="2700" b="1">
              <a:solidFill>
                <a:schemeClr val="tx1"/>
              </a:solidFill>
            </a:rPr>
            <a:t>SALES DASHBOARD</a:t>
          </a:r>
        </a:p>
      </xdr:txBody>
    </xdr:sp>
    <xdr:clientData/>
  </xdr:twoCellAnchor>
  <xdr:twoCellAnchor editAs="oneCell">
    <xdr:from>
      <xdr:col>0</xdr:col>
      <xdr:colOff>186811</xdr:colOff>
      <xdr:row>1</xdr:row>
      <xdr:rowOff>79294</xdr:rowOff>
    </xdr:from>
    <xdr:to>
      <xdr:col>1</xdr:col>
      <xdr:colOff>489465</xdr:colOff>
      <xdr:row>6</xdr:row>
      <xdr:rowOff>81440</xdr:rowOff>
    </xdr:to>
    <xdr:pic>
      <xdr:nvPicPr>
        <xdr:cNvPr id="43" name="Graphic 42" descr="Upward trend with solid fill">
          <a:extLst>
            <a:ext uri="{FF2B5EF4-FFF2-40B4-BE49-F238E27FC236}">
              <a16:creationId xmlns:a16="http://schemas.microsoft.com/office/drawing/2014/main" id="{CCA53322-6A91-C424-83C3-B15960A686B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6811" y="263649"/>
          <a:ext cx="917170" cy="923920"/>
        </a:xfrm>
        <a:prstGeom prst="rect">
          <a:avLst/>
        </a:prstGeom>
      </xdr:spPr>
    </xdr:pic>
    <xdr:clientData/>
  </xdr:twoCellAnchor>
  <xdr:twoCellAnchor>
    <xdr:from>
      <xdr:col>2</xdr:col>
      <xdr:colOff>192140</xdr:colOff>
      <xdr:row>3</xdr:row>
      <xdr:rowOff>173849</xdr:rowOff>
    </xdr:from>
    <xdr:to>
      <xdr:col>4</xdr:col>
      <xdr:colOff>385176</xdr:colOff>
      <xdr:row>6</xdr:row>
      <xdr:rowOff>85112</xdr:rowOff>
    </xdr:to>
    <xdr:sp macro="" textlink="">
      <xdr:nvSpPr>
        <xdr:cNvPr id="51" name="Rectangle: Rounded Corners 50">
          <a:extLst>
            <a:ext uri="{FF2B5EF4-FFF2-40B4-BE49-F238E27FC236}">
              <a16:creationId xmlns:a16="http://schemas.microsoft.com/office/drawing/2014/main" id="{4196FA2A-DCBA-7FE6-183E-49C94E0B838C}"/>
            </a:ext>
          </a:extLst>
        </xdr:cNvPr>
        <xdr:cNvSpPr/>
      </xdr:nvSpPr>
      <xdr:spPr>
        <a:xfrm>
          <a:off x="1421172" y="726914"/>
          <a:ext cx="1422069" cy="46432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400" b="1">
              <a:solidFill>
                <a:schemeClr val="accent1">
                  <a:lumMod val="75000"/>
                </a:schemeClr>
              </a:solidFill>
              <a:latin typeface="Comic Sans MS" panose="030F0702030302020204" pitchFamily="66" charset="0"/>
            </a:rPr>
            <a:t>Bicycle Shop</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7</xdr:col>
      <xdr:colOff>219298</xdr:colOff>
      <xdr:row>1</xdr:row>
      <xdr:rowOff>78339</xdr:rowOff>
    </xdr:from>
    <xdr:to>
      <xdr:col>9</xdr:col>
      <xdr:colOff>354073</xdr:colOff>
      <xdr:row>3</xdr:row>
      <xdr:rowOff>8025</xdr:rowOff>
    </xdr:to>
    <xdr:sp macro="" textlink="">
      <xdr:nvSpPr>
        <xdr:cNvPr id="54" name="Rectangle: Rounded Corners 53">
          <a:extLst>
            <a:ext uri="{FF2B5EF4-FFF2-40B4-BE49-F238E27FC236}">
              <a16:creationId xmlns:a16="http://schemas.microsoft.com/office/drawing/2014/main" id="{D5389346-1068-457B-AC70-9A0AA0215090}"/>
            </a:ext>
          </a:extLst>
        </xdr:cNvPr>
        <xdr:cNvSpPr/>
      </xdr:nvSpPr>
      <xdr:spPr>
        <a:xfrm>
          <a:off x="4520911" y="262694"/>
          <a:ext cx="1363807" cy="298396"/>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TOTAL</a:t>
          </a:r>
          <a:r>
            <a:rPr lang="en-IN" sz="1400" b="1" baseline="0">
              <a:solidFill>
                <a:schemeClr val="accent1">
                  <a:lumMod val="75000"/>
                </a:schemeClr>
              </a:solidFill>
              <a:latin typeface="Comic Sans MS" panose="030F0702030302020204" pitchFamily="66" charset="0"/>
            </a:rPr>
            <a:t> </a:t>
          </a:r>
          <a:r>
            <a:rPr lang="en-IN" sz="1200" b="1" baseline="0">
              <a:solidFill>
                <a:schemeClr val="accent1">
                  <a:lumMod val="75000"/>
                </a:schemeClr>
              </a:solidFill>
              <a:latin typeface="Comic Sans MS" panose="030F0702030302020204" pitchFamily="66" charset="0"/>
            </a:rPr>
            <a:t>SALES</a:t>
          </a:r>
          <a:endParaRPr lang="en-IN" sz="1200" b="1">
            <a:solidFill>
              <a:schemeClr val="accent1">
                <a:lumMod val="75000"/>
              </a:schemeClr>
            </a:solidFill>
            <a:latin typeface="Comic Sans MS" panose="030F0702030302020204" pitchFamily="66" charset="0"/>
          </a:endParaRPr>
        </a:p>
      </xdr:txBody>
    </xdr:sp>
    <xdr:clientData/>
  </xdr:twoCellAnchor>
  <xdr:twoCellAnchor editAs="oneCell">
    <xdr:from>
      <xdr:col>9</xdr:col>
      <xdr:colOff>242710</xdr:colOff>
      <xdr:row>1</xdr:row>
      <xdr:rowOff>22604</xdr:rowOff>
    </xdr:from>
    <xdr:to>
      <xdr:col>10</xdr:col>
      <xdr:colOff>9304</xdr:colOff>
      <xdr:row>3</xdr:row>
      <xdr:rowOff>36908</xdr:rowOff>
    </xdr:to>
    <xdr:pic>
      <xdr:nvPicPr>
        <xdr:cNvPr id="39" name="Graphic 38" descr="Money with solid fill">
          <a:extLst>
            <a:ext uri="{FF2B5EF4-FFF2-40B4-BE49-F238E27FC236}">
              <a16:creationId xmlns:a16="http://schemas.microsoft.com/office/drawing/2014/main" id="{F4E2DF56-E492-1BD2-D326-3BED1455CAD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773355" y="206959"/>
          <a:ext cx="381110" cy="383014"/>
        </a:xfrm>
        <a:prstGeom prst="rect">
          <a:avLst/>
        </a:prstGeom>
      </xdr:spPr>
    </xdr:pic>
    <xdr:clientData/>
  </xdr:twoCellAnchor>
  <xdr:twoCellAnchor>
    <xdr:from>
      <xdr:col>7</xdr:col>
      <xdr:colOff>216320</xdr:colOff>
      <xdr:row>3</xdr:row>
      <xdr:rowOff>120670</xdr:rowOff>
    </xdr:from>
    <xdr:to>
      <xdr:col>10</xdr:col>
      <xdr:colOff>54193</xdr:colOff>
      <xdr:row>6</xdr:row>
      <xdr:rowOff>31322</xdr:rowOff>
    </xdr:to>
    <xdr:sp macro="" textlink="'pivot table'!A6">
      <xdr:nvSpPr>
        <xdr:cNvPr id="55" name="Rectangle: Rounded Corners 54">
          <a:extLst>
            <a:ext uri="{FF2B5EF4-FFF2-40B4-BE49-F238E27FC236}">
              <a16:creationId xmlns:a16="http://schemas.microsoft.com/office/drawing/2014/main" id="{A2C6256D-6839-40A8-826E-F29BB65FCC49}"/>
            </a:ext>
          </a:extLst>
        </xdr:cNvPr>
        <xdr:cNvSpPr/>
      </xdr:nvSpPr>
      <xdr:spPr>
        <a:xfrm>
          <a:off x="4517933" y="673735"/>
          <a:ext cx="1681421" cy="463716"/>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5249C6C-2A2A-488F-88C3-387FF9A83017}" type="TxLink">
            <a:rPr lang="en-US" sz="1400" b="1" i="0" u="none" strike="noStrike">
              <a:solidFill>
                <a:srgbClr val="000000"/>
              </a:solidFill>
              <a:latin typeface="Calibri"/>
              <a:ea typeface="Calibri"/>
              <a:cs typeface="Calibri"/>
            </a:rPr>
            <a:pPr algn="ctr"/>
            <a:t>$11,87,26,350.26</a:t>
          </a:fld>
          <a:endParaRPr lang="en-US" sz="1400" b="1">
            <a:solidFill>
              <a:schemeClr val="tx1"/>
            </a:solidFill>
          </a:endParaRPr>
        </a:p>
      </xdr:txBody>
    </xdr:sp>
    <xdr:clientData/>
  </xdr:twoCellAnchor>
  <xdr:twoCellAnchor>
    <xdr:from>
      <xdr:col>10</xdr:col>
      <xdr:colOff>281172</xdr:colOff>
      <xdr:row>1</xdr:row>
      <xdr:rowOff>74988</xdr:rowOff>
    </xdr:from>
    <xdr:to>
      <xdr:col>12</xdr:col>
      <xdr:colOff>449341</xdr:colOff>
      <xdr:row>3</xdr:row>
      <xdr:rowOff>4674</xdr:rowOff>
    </xdr:to>
    <xdr:sp macro="" textlink="">
      <xdr:nvSpPr>
        <xdr:cNvPr id="56" name="Rectangle: Rounded Corners 55">
          <a:extLst>
            <a:ext uri="{FF2B5EF4-FFF2-40B4-BE49-F238E27FC236}">
              <a16:creationId xmlns:a16="http://schemas.microsoft.com/office/drawing/2014/main" id="{E758DB74-AFB4-4393-BD26-4255A08A6357}"/>
            </a:ext>
          </a:extLst>
        </xdr:cNvPr>
        <xdr:cNvSpPr/>
      </xdr:nvSpPr>
      <xdr:spPr>
        <a:xfrm>
          <a:off x="6426333" y="259343"/>
          <a:ext cx="1397202" cy="298396"/>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PRO</a:t>
          </a:r>
          <a:r>
            <a:rPr lang="en-IN" sz="1200" b="1">
              <a:solidFill>
                <a:srgbClr val="2F5597"/>
              </a:solidFill>
              <a:latin typeface="Comic Sans MS" panose="030F0702030302020204" pitchFamily="66" charset="0"/>
            </a:rPr>
            <a:t>F</a:t>
          </a:r>
          <a:r>
            <a:rPr lang="en-IN" sz="1200" b="1">
              <a:solidFill>
                <a:schemeClr val="accent1">
                  <a:lumMod val="75000"/>
                </a:schemeClr>
              </a:solidFill>
              <a:latin typeface="Comic Sans MS" panose="030F0702030302020204" pitchFamily="66" charset="0"/>
            </a:rPr>
            <a:t>IT</a:t>
          </a:r>
          <a:r>
            <a:rPr lang="en-IN" sz="1200" b="1" baseline="0">
              <a:solidFill>
                <a:schemeClr val="accent1">
                  <a:lumMod val="75000"/>
                </a:schemeClr>
              </a:solidFill>
              <a:latin typeface="Comic Sans MS" panose="030F0702030302020204" pitchFamily="66" charset="0"/>
            </a:rPr>
            <a:t> ($)</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10</xdr:col>
      <xdr:colOff>248747</xdr:colOff>
      <xdr:row>3</xdr:row>
      <xdr:rowOff>129030</xdr:rowOff>
    </xdr:from>
    <xdr:to>
      <xdr:col>12</xdr:col>
      <xdr:colOff>593049</xdr:colOff>
      <xdr:row>6</xdr:row>
      <xdr:rowOff>40293</xdr:rowOff>
    </xdr:to>
    <xdr:sp macro="" textlink="'pivot table'!B6">
      <xdr:nvSpPr>
        <xdr:cNvPr id="57" name="Rectangle: Rounded Corners 56">
          <a:extLst>
            <a:ext uri="{FF2B5EF4-FFF2-40B4-BE49-F238E27FC236}">
              <a16:creationId xmlns:a16="http://schemas.microsoft.com/office/drawing/2014/main" id="{E20043FA-D031-4516-B8BD-73F219ABF3FF}"/>
            </a:ext>
          </a:extLst>
        </xdr:cNvPr>
        <xdr:cNvSpPr/>
      </xdr:nvSpPr>
      <xdr:spPr>
        <a:xfrm>
          <a:off x="6393908" y="682095"/>
          <a:ext cx="1573335" cy="46432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0101F05-0EAC-46D8-84A1-A207486E551A}" type="TxLink">
            <a:rPr lang="en-US" sz="1400" b="1" i="0" u="none" strike="noStrike">
              <a:solidFill>
                <a:srgbClr val="000000"/>
              </a:solidFill>
              <a:latin typeface="Calibri"/>
              <a:ea typeface="Calibri"/>
              <a:cs typeface="Calibri"/>
            </a:rPr>
            <a:pPr algn="ctr"/>
            <a:t>$13,21,01,220.46</a:t>
          </a:fld>
          <a:endParaRPr lang="en-US" sz="1400" b="1" i="0" u="none" strike="noStrike">
            <a:solidFill>
              <a:srgbClr val="000000"/>
            </a:solidFill>
            <a:latin typeface="Calibri"/>
            <a:ea typeface="Calibri"/>
            <a:cs typeface="Calibri"/>
          </a:endParaRPr>
        </a:p>
      </xdr:txBody>
    </xdr:sp>
    <xdr:clientData/>
  </xdr:twoCellAnchor>
  <xdr:twoCellAnchor editAs="oneCell">
    <xdr:from>
      <xdr:col>12</xdr:col>
      <xdr:colOff>81214</xdr:colOff>
      <xdr:row>1</xdr:row>
      <xdr:rowOff>20754</xdr:rowOff>
    </xdr:from>
    <xdr:to>
      <xdr:col>13</xdr:col>
      <xdr:colOff>11195</xdr:colOff>
      <xdr:row>4</xdr:row>
      <xdr:rowOff>14644</xdr:rowOff>
    </xdr:to>
    <xdr:pic>
      <xdr:nvPicPr>
        <xdr:cNvPr id="49" name="Graphic 48" descr="Bank with solid fill">
          <a:extLst>
            <a:ext uri="{FF2B5EF4-FFF2-40B4-BE49-F238E27FC236}">
              <a16:creationId xmlns:a16="http://schemas.microsoft.com/office/drawing/2014/main" id="{D444A5D8-8DDF-0F6D-7F02-9B2AF7BCB12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55408" y="205109"/>
          <a:ext cx="544497" cy="546954"/>
        </a:xfrm>
        <a:prstGeom prst="rect">
          <a:avLst/>
        </a:prstGeom>
      </xdr:spPr>
    </xdr:pic>
    <xdr:clientData/>
  </xdr:twoCellAnchor>
  <xdr:twoCellAnchor>
    <xdr:from>
      <xdr:col>13</xdr:col>
      <xdr:colOff>271520</xdr:colOff>
      <xdr:row>1</xdr:row>
      <xdr:rowOff>91200</xdr:rowOff>
    </xdr:from>
    <xdr:to>
      <xdr:col>15</xdr:col>
      <xdr:colOff>439691</xdr:colOff>
      <xdr:row>3</xdr:row>
      <xdr:rowOff>20886</xdr:rowOff>
    </xdr:to>
    <xdr:sp macro="" textlink="">
      <xdr:nvSpPr>
        <xdr:cNvPr id="58" name="Rectangle: Rounded Corners 57">
          <a:extLst>
            <a:ext uri="{FF2B5EF4-FFF2-40B4-BE49-F238E27FC236}">
              <a16:creationId xmlns:a16="http://schemas.microsoft.com/office/drawing/2014/main" id="{86A394A5-1D86-4CAC-9739-52320B9CE116}"/>
            </a:ext>
          </a:extLst>
        </xdr:cNvPr>
        <xdr:cNvSpPr/>
      </xdr:nvSpPr>
      <xdr:spPr>
        <a:xfrm>
          <a:off x="8260230" y="275555"/>
          <a:ext cx="1397203" cy="298396"/>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PROFIT</a:t>
          </a:r>
          <a:r>
            <a:rPr lang="en-IN" sz="1200" b="1" baseline="0">
              <a:solidFill>
                <a:schemeClr val="accent1">
                  <a:lumMod val="75000"/>
                </a:schemeClr>
              </a:solidFill>
              <a:latin typeface="Comic Sans MS" panose="030F0702030302020204" pitchFamily="66" charset="0"/>
            </a:rPr>
            <a:t>(%)</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13</xdr:col>
      <xdr:colOff>239094</xdr:colOff>
      <xdr:row>3</xdr:row>
      <xdr:rowOff>107412</xdr:rowOff>
    </xdr:from>
    <xdr:to>
      <xdr:col>15</xdr:col>
      <xdr:colOff>583398</xdr:colOff>
      <xdr:row>6</xdr:row>
      <xdr:rowOff>18064</xdr:rowOff>
    </xdr:to>
    <xdr:sp macro="" textlink="'pivot table'!D2">
      <xdr:nvSpPr>
        <xdr:cNvPr id="59" name="Rectangle: Rounded Corners 58">
          <a:extLst>
            <a:ext uri="{FF2B5EF4-FFF2-40B4-BE49-F238E27FC236}">
              <a16:creationId xmlns:a16="http://schemas.microsoft.com/office/drawing/2014/main" id="{A6FC8A7E-BD31-4665-B207-CB7832FC477B}"/>
            </a:ext>
          </a:extLst>
        </xdr:cNvPr>
        <xdr:cNvSpPr/>
      </xdr:nvSpPr>
      <xdr:spPr>
        <a:xfrm>
          <a:off x="8227804" y="660477"/>
          <a:ext cx="1573336" cy="463716"/>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0438559-1A66-4B55-BD0D-8AC31185381F}" type="TxLink">
            <a:rPr lang="en-US" sz="1400" b="1" i="0" u="none" strike="noStrike">
              <a:solidFill>
                <a:srgbClr val="000000"/>
              </a:solidFill>
              <a:latin typeface="Calibri"/>
              <a:ea typeface="Calibri"/>
              <a:cs typeface="Calibri"/>
            </a:rPr>
            <a:pPr algn="ctr"/>
            <a:t>26.98%</a:t>
          </a:fld>
          <a:endParaRPr lang="en-US" sz="1800" b="1" i="0" u="none" strike="noStrike">
            <a:solidFill>
              <a:srgbClr val="000000"/>
            </a:solidFill>
            <a:latin typeface="Calibri"/>
            <a:ea typeface="Calibri"/>
            <a:cs typeface="Calibri"/>
          </a:endParaRPr>
        </a:p>
      </xdr:txBody>
    </xdr:sp>
    <xdr:clientData/>
  </xdr:twoCellAnchor>
  <xdr:twoCellAnchor editAs="oneCell">
    <xdr:from>
      <xdr:col>15</xdr:col>
      <xdr:colOff>84842</xdr:colOff>
      <xdr:row>1</xdr:row>
      <xdr:rowOff>68662</xdr:rowOff>
    </xdr:from>
    <xdr:to>
      <xdr:col>16</xdr:col>
      <xdr:colOff>43384</xdr:colOff>
      <xdr:row>4</xdr:row>
      <xdr:rowOff>91348</xdr:rowOff>
    </xdr:to>
    <xdr:pic>
      <xdr:nvPicPr>
        <xdr:cNvPr id="41" name="Graphic 40" descr="Coins with solid fill">
          <a:extLst>
            <a:ext uri="{FF2B5EF4-FFF2-40B4-BE49-F238E27FC236}">
              <a16:creationId xmlns:a16="http://schemas.microsoft.com/office/drawing/2014/main" id="{2F066919-10F4-AE9F-CAF1-D11433E7574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302584" y="253017"/>
          <a:ext cx="573058" cy="575750"/>
        </a:xfrm>
        <a:prstGeom prst="rect">
          <a:avLst/>
        </a:prstGeom>
      </xdr:spPr>
    </xdr:pic>
    <xdr:clientData/>
  </xdr:twoCellAnchor>
  <xdr:twoCellAnchor>
    <xdr:from>
      <xdr:col>16</xdr:col>
      <xdr:colOff>200106</xdr:colOff>
      <xdr:row>1</xdr:row>
      <xdr:rowOff>82985</xdr:rowOff>
    </xdr:from>
    <xdr:to>
      <xdr:col>19</xdr:col>
      <xdr:colOff>43383</xdr:colOff>
      <xdr:row>3</xdr:row>
      <xdr:rowOff>53082</xdr:rowOff>
    </xdr:to>
    <xdr:sp macro="" textlink="">
      <xdr:nvSpPr>
        <xdr:cNvPr id="2" name="Rectangle: Rounded Corners 1">
          <a:extLst>
            <a:ext uri="{FF2B5EF4-FFF2-40B4-BE49-F238E27FC236}">
              <a16:creationId xmlns:a16="http://schemas.microsoft.com/office/drawing/2014/main" id="{1C8E0FD0-8585-42E0-B0E5-019324A49EA3}"/>
            </a:ext>
          </a:extLst>
        </xdr:cNvPr>
        <xdr:cNvSpPr/>
      </xdr:nvSpPr>
      <xdr:spPr>
        <a:xfrm>
          <a:off x="10032364" y="267340"/>
          <a:ext cx="1686825" cy="338807"/>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UNITS</a:t>
          </a:r>
          <a:r>
            <a:rPr lang="en-IN" sz="1200" b="1" baseline="0">
              <a:solidFill>
                <a:schemeClr val="accent1">
                  <a:lumMod val="75000"/>
                </a:schemeClr>
              </a:solidFill>
              <a:latin typeface="Comic Sans MS" panose="030F0702030302020204" pitchFamily="66" charset="0"/>
            </a:rPr>
            <a:t> SOLD</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16</xdr:col>
      <xdr:colOff>296568</xdr:colOff>
      <xdr:row>3</xdr:row>
      <xdr:rowOff>82985</xdr:rowOff>
    </xdr:from>
    <xdr:to>
      <xdr:col>19</xdr:col>
      <xdr:colOff>26356</xdr:colOff>
      <xdr:row>5</xdr:row>
      <xdr:rowOff>177992</xdr:rowOff>
    </xdr:to>
    <xdr:sp macro="" textlink="'pivot table'!$C$2">
      <xdr:nvSpPr>
        <xdr:cNvPr id="3" name="Rectangle: Rounded Corners 2">
          <a:extLst>
            <a:ext uri="{FF2B5EF4-FFF2-40B4-BE49-F238E27FC236}">
              <a16:creationId xmlns:a16="http://schemas.microsoft.com/office/drawing/2014/main" id="{FD0A92FD-5418-42D0-A833-32E24A5EC7F8}"/>
            </a:ext>
          </a:extLst>
        </xdr:cNvPr>
        <xdr:cNvSpPr/>
      </xdr:nvSpPr>
      <xdr:spPr>
        <a:xfrm>
          <a:off x="10128826" y="636050"/>
          <a:ext cx="1573336" cy="463716"/>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AAE5EC-5AEE-4296-BAD7-B03D9C8BEA62}" type="TxLink">
            <a:rPr lang="en-US" sz="1400" b="1" i="0" u="none" strike="noStrike">
              <a:solidFill>
                <a:srgbClr val="000000"/>
              </a:solidFill>
              <a:latin typeface="Calibri"/>
              <a:ea typeface="Calibri"/>
              <a:cs typeface="Calibri"/>
            </a:rPr>
            <a:pPr algn="ctr"/>
            <a:t> 33,90,000 </a:t>
          </a:fld>
          <a:endParaRPr lang="en-US" sz="2400" b="1" i="0" u="none" strike="noStrike">
            <a:solidFill>
              <a:srgbClr val="000000"/>
            </a:solidFill>
            <a:latin typeface="Calibri"/>
            <a:ea typeface="Calibri"/>
            <a:cs typeface="Calibri"/>
          </a:endParaRPr>
        </a:p>
      </xdr:txBody>
    </xdr:sp>
    <xdr:clientData/>
  </xdr:twoCellAnchor>
  <xdr:twoCellAnchor editAs="oneCell">
    <xdr:from>
      <xdr:col>18</xdr:col>
      <xdr:colOff>74013</xdr:colOff>
      <xdr:row>1</xdr:row>
      <xdr:rowOff>52054</xdr:rowOff>
    </xdr:from>
    <xdr:to>
      <xdr:col>19</xdr:col>
      <xdr:colOff>56445</xdr:colOff>
      <xdr:row>4</xdr:row>
      <xdr:rowOff>100639</xdr:rowOff>
    </xdr:to>
    <xdr:pic>
      <xdr:nvPicPr>
        <xdr:cNvPr id="47" name="Graphic 46" descr="Presentation with bar chart with solid fill">
          <a:extLst>
            <a:ext uri="{FF2B5EF4-FFF2-40B4-BE49-F238E27FC236}">
              <a16:creationId xmlns:a16="http://schemas.microsoft.com/office/drawing/2014/main" id="{7137F02C-7FF0-C5A5-FA7D-777F0864FCF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135303" y="236409"/>
          <a:ext cx="596948" cy="601649"/>
        </a:xfrm>
        <a:prstGeom prst="rect">
          <a:avLst/>
        </a:prstGeom>
      </xdr:spPr>
    </xdr:pic>
    <xdr:clientData/>
  </xdr:twoCellAnchor>
  <xdr:twoCellAnchor>
    <xdr:from>
      <xdr:col>14</xdr:col>
      <xdr:colOff>289280</xdr:colOff>
      <xdr:row>6</xdr:row>
      <xdr:rowOff>149760</xdr:rowOff>
    </xdr:from>
    <xdr:to>
      <xdr:col>17</xdr:col>
      <xdr:colOff>529850</xdr:colOff>
      <xdr:row>11</xdr:row>
      <xdr:rowOff>52804</xdr:rowOff>
    </xdr:to>
    <xdr:sp macro="" textlink="">
      <xdr:nvSpPr>
        <xdr:cNvPr id="4" name="Rectangle: Rounded Corners 3">
          <a:extLst>
            <a:ext uri="{FF2B5EF4-FFF2-40B4-BE49-F238E27FC236}">
              <a16:creationId xmlns:a16="http://schemas.microsoft.com/office/drawing/2014/main" id="{22CF4FED-D093-4E34-AF13-41E3A12A9FAC}"/>
            </a:ext>
          </a:extLst>
        </xdr:cNvPr>
        <xdr:cNvSpPr/>
      </xdr:nvSpPr>
      <xdr:spPr>
        <a:xfrm>
          <a:off x="8892506" y="1255889"/>
          <a:ext cx="2084118" cy="824818"/>
        </a:xfrm>
        <a:prstGeom prst="roundRect">
          <a:avLst>
            <a:gd name="adj" fmla="val 3487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1">
                  <a:lumMod val="75000"/>
                </a:schemeClr>
              </a:solidFill>
              <a:latin typeface="Comic Sans MS" panose="030F0702030302020204" pitchFamily="66" charset="0"/>
            </a:rPr>
            <a:t>TOP SELLING PRODUCR</a:t>
          </a:r>
        </a:p>
      </xdr:txBody>
    </xdr:sp>
    <xdr:clientData/>
  </xdr:twoCellAnchor>
  <xdr:twoCellAnchor>
    <xdr:from>
      <xdr:col>15</xdr:col>
      <xdr:colOff>56444</xdr:colOff>
      <xdr:row>10</xdr:row>
      <xdr:rowOff>156164</xdr:rowOff>
    </xdr:from>
    <xdr:to>
      <xdr:col>19</xdr:col>
      <xdr:colOff>14112</xdr:colOff>
      <xdr:row>13</xdr:row>
      <xdr:rowOff>80014</xdr:rowOff>
    </xdr:to>
    <xdr:sp macro="" textlink="'pivot table'!K4">
      <xdr:nvSpPr>
        <xdr:cNvPr id="5" name="Rectangle: Rounded Corners 4">
          <a:extLst>
            <a:ext uri="{FF2B5EF4-FFF2-40B4-BE49-F238E27FC236}">
              <a16:creationId xmlns:a16="http://schemas.microsoft.com/office/drawing/2014/main" id="{5C0B8EE6-3DD7-4C5C-9C10-392BFC723857}"/>
            </a:ext>
          </a:extLst>
        </xdr:cNvPr>
        <xdr:cNvSpPr/>
      </xdr:nvSpPr>
      <xdr:spPr>
        <a:xfrm>
          <a:off x="9274186" y="1999712"/>
          <a:ext cx="2415732" cy="464625"/>
        </a:xfrm>
        <a:prstGeom prst="roundRect">
          <a:avLst>
            <a:gd name="adj" fmla="val 41107"/>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2501B7B-F35D-4145-9E79-6FA72F6877B6}" type="TxLink">
            <a:rPr lang="en-US" sz="1400" b="1" i="0" u="none" strike="noStrike">
              <a:solidFill>
                <a:srgbClr val="000000"/>
              </a:solidFill>
              <a:latin typeface="Calibri"/>
              <a:ea typeface="Calibri"/>
              <a:cs typeface="Calibri"/>
            </a:rPr>
            <a:pPr algn="ctr"/>
            <a:t>PROD_ID_002</a:t>
          </a:fld>
          <a:endParaRPr lang="en-US" sz="3200" b="1" i="0" u="none" strike="noStrike">
            <a:solidFill>
              <a:srgbClr val="000000"/>
            </a:solidFill>
            <a:latin typeface="Calibri"/>
            <a:ea typeface="Calibri"/>
            <a:cs typeface="Calibri"/>
          </a:endParaRPr>
        </a:p>
      </xdr:txBody>
    </xdr:sp>
    <xdr:clientData/>
  </xdr:twoCellAnchor>
  <xdr:twoCellAnchor>
    <xdr:from>
      <xdr:col>15</xdr:col>
      <xdr:colOff>7055</xdr:colOff>
      <xdr:row>13</xdr:row>
      <xdr:rowOff>154340</xdr:rowOff>
    </xdr:from>
    <xdr:to>
      <xdr:col>19</xdr:col>
      <xdr:colOff>49389</xdr:colOff>
      <xdr:row>16</xdr:row>
      <xdr:rowOff>65903</xdr:rowOff>
    </xdr:to>
    <xdr:sp macro="" textlink="'pivot table'!K6">
      <xdr:nvSpPr>
        <xdr:cNvPr id="6" name="Rectangle: Rounded Corners 5">
          <a:extLst>
            <a:ext uri="{FF2B5EF4-FFF2-40B4-BE49-F238E27FC236}">
              <a16:creationId xmlns:a16="http://schemas.microsoft.com/office/drawing/2014/main" id="{99E7BBE9-CB87-467A-BEE8-F2F57E7272BE}"/>
            </a:ext>
          </a:extLst>
        </xdr:cNvPr>
        <xdr:cNvSpPr/>
      </xdr:nvSpPr>
      <xdr:spPr>
        <a:xfrm>
          <a:off x="9224797" y="2538663"/>
          <a:ext cx="2500398" cy="464627"/>
        </a:xfrm>
        <a:prstGeom prst="roundRect">
          <a:avLst>
            <a:gd name="adj" fmla="val 3194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0D63935-CAA0-4506-B8D1-E3065052343C}" type="TxLink">
            <a:rPr lang="en-US" sz="1400" b="1" i="0" u="none" strike="noStrike">
              <a:solidFill>
                <a:srgbClr val="000000"/>
              </a:solidFill>
              <a:latin typeface="Calibri"/>
              <a:ea typeface="Calibri"/>
              <a:cs typeface="Calibri"/>
            </a:rPr>
            <a:pPr algn="ctr"/>
            <a:t> 9,11,63,070 </a:t>
          </a:fld>
          <a:endParaRPr lang="en-US" sz="3200" b="1" i="0" u="none" strike="noStrike">
            <a:solidFill>
              <a:srgbClr val="000000"/>
            </a:solidFill>
            <a:latin typeface="Calibri"/>
            <a:ea typeface="Calibri"/>
            <a:cs typeface="Calibri"/>
          </a:endParaRPr>
        </a:p>
      </xdr:txBody>
    </xdr:sp>
    <xdr:clientData/>
  </xdr:twoCellAnchor>
  <xdr:twoCellAnchor editAs="oneCell">
    <xdr:from>
      <xdr:col>17</xdr:col>
      <xdr:colOff>437443</xdr:colOff>
      <xdr:row>7</xdr:row>
      <xdr:rowOff>85474</xdr:rowOff>
    </xdr:from>
    <xdr:to>
      <xdr:col>19</xdr:col>
      <xdr:colOff>134056</xdr:colOff>
      <xdr:row>12</xdr:row>
      <xdr:rowOff>107906</xdr:rowOff>
    </xdr:to>
    <xdr:pic>
      <xdr:nvPicPr>
        <xdr:cNvPr id="45" name="Graphic 44" descr="Crown with solid fill">
          <a:extLst>
            <a:ext uri="{FF2B5EF4-FFF2-40B4-BE49-F238E27FC236}">
              <a16:creationId xmlns:a16="http://schemas.microsoft.com/office/drawing/2014/main" id="{8806D101-B83A-D272-3266-065B756F1DF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884217" y="1375958"/>
          <a:ext cx="925645" cy="931916"/>
        </a:xfrm>
        <a:prstGeom prst="rect">
          <a:avLst/>
        </a:prstGeom>
      </xdr:spPr>
    </xdr:pic>
    <xdr:clientData/>
  </xdr:twoCellAnchor>
  <xdr:twoCellAnchor>
    <xdr:from>
      <xdr:col>8</xdr:col>
      <xdr:colOff>289278</xdr:colOff>
      <xdr:row>7</xdr:row>
      <xdr:rowOff>36871</xdr:rowOff>
    </xdr:from>
    <xdr:to>
      <xdr:col>14</xdr:col>
      <xdr:colOff>402167</xdr:colOff>
      <xdr:row>16</xdr:row>
      <xdr:rowOff>170926</xdr:rowOff>
    </xdr:to>
    <xdr:graphicFrame macro="">
      <xdr:nvGraphicFramePr>
        <xdr:cNvPr id="7" name="Chart 6">
          <a:extLst>
            <a:ext uri="{FF2B5EF4-FFF2-40B4-BE49-F238E27FC236}">
              <a16:creationId xmlns:a16="http://schemas.microsoft.com/office/drawing/2014/main" id="{BE954719-81A0-4E69-8664-EBD245732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449580</xdr:colOff>
          <xdr:row>17</xdr:row>
          <xdr:rowOff>167640</xdr:rowOff>
        </xdr:from>
        <xdr:to>
          <xdr:col>14</xdr:col>
          <xdr:colOff>266700</xdr:colOff>
          <xdr:row>26</xdr:row>
          <xdr:rowOff>114300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4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307420</xdr:colOff>
      <xdr:row>17</xdr:row>
      <xdr:rowOff>36871</xdr:rowOff>
    </xdr:from>
    <xdr:to>
      <xdr:col>13</xdr:col>
      <xdr:colOff>534000</xdr:colOff>
      <xdr:row>26</xdr:row>
      <xdr:rowOff>176391</xdr:rowOff>
    </xdr:to>
    <xdr:graphicFrame macro="">
      <xdr:nvGraphicFramePr>
        <xdr:cNvPr id="8" name="Chart 7">
          <a:extLst>
            <a:ext uri="{FF2B5EF4-FFF2-40B4-BE49-F238E27FC236}">
              <a16:creationId xmlns:a16="http://schemas.microsoft.com/office/drawing/2014/main" id="{44E2A3A9-FB58-48F0-9E51-646F8E1AB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506992</xdr:colOff>
      <xdr:row>17</xdr:row>
      <xdr:rowOff>41058</xdr:rowOff>
    </xdr:from>
    <xdr:to>
      <xdr:col>19</xdr:col>
      <xdr:colOff>215195</xdr:colOff>
      <xdr:row>26</xdr:row>
      <xdr:rowOff>174453</xdr:rowOff>
    </xdr:to>
    <xdr:graphicFrame macro="">
      <xdr:nvGraphicFramePr>
        <xdr:cNvPr id="10" name="Chart 9">
          <a:extLst>
            <a:ext uri="{FF2B5EF4-FFF2-40B4-BE49-F238E27FC236}">
              <a16:creationId xmlns:a16="http://schemas.microsoft.com/office/drawing/2014/main" id="{1621DDB1-A1FC-4C8B-B007-6FB89EF3D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153009</xdr:colOff>
      <xdr:row>27</xdr:row>
      <xdr:rowOff>75806</xdr:rowOff>
    </xdr:from>
    <xdr:to>
      <xdr:col>19</xdr:col>
      <xdr:colOff>219753</xdr:colOff>
      <xdr:row>35</xdr:row>
      <xdr:rowOff>155427</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6499D67A-296B-4C6E-8AE7-48ECD7EB53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858609" y="4998326"/>
              <a:ext cx="4943544" cy="15426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227366</xdr:colOff>
      <xdr:row>27</xdr:row>
      <xdr:rowOff>108629</xdr:rowOff>
    </xdr:from>
    <xdr:to>
      <xdr:col>11</xdr:col>
      <xdr:colOff>42749</xdr:colOff>
      <xdr:row>36</xdr:row>
      <xdr:rowOff>20605</xdr:rowOff>
    </xdr:to>
    <xdr:graphicFrame macro="">
      <xdr:nvGraphicFramePr>
        <xdr:cNvPr id="12" name="Chart 11">
          <a:extLst>
            <a:ext uri="{FF2B5EF4-FFF2-40B4-BE49-F238E27FC236}">
              <a16:creationId xmlns:a16="http://schemas.microsoft.com/office/drawing/2014/main" id="{118A764E-E53F-4F1B-BFB9-1719EE25E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23732</xdr:colOff>
      <xdr:row>27</xdr:row>
      <xdr:rowOff>106145</xdr:rowOff>
    </xdr:from>
    <xdr:to>
      <xdr:col>3</xdr:col>
      <xdr:colOff>123793</xdr:colOff>
      <xdr:row>36</xdr:row>
      <xdr:rowOff>29546</xdr:rowOff>
    </xdr:to>
    <xdr:graphicFrame macro="">
      <xdr:nvGraphicFramePr>
        <xdr:cNvPr id="13" name="Chart 12">
          <a:extLst>
            <a:ext uri="{FF2B5EF4-FFF2-40B4-BE49-F238E27FC236}">
              <a16:creationId xmlns:a16="http://schemas.microsoft.com/office/drawing/2014/main" id="{4FB5F340-4128-4001-92C8-D1451BF276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82156</xdr:colOff>
      <xdr:row>7</xdr:row>
      <xdr:rowOff>98241</xdr:rowOff>
    </xdr:from>
    <xdr:to>
      <xdr:col>3</xdr:col>
      <xdr:colOff>66814</xdr:colOff>
      <xdr:row>12</xdr:row>
      <xdr:rowOff>60586</xdr:rowOff>
    </xdr:to>
    <mc:AlternateContent xmlns:mc="http://schemas.openxmlformats.org/markup-compatibility/2006" xmlns:a14="http://schemas.microsoft.com/office/drawing/2010/main">
      <mc:Choice Requires="a14">
        <xdr:graphicFrame macro="">
          <xdr:nvGraphicFramePr>
            <xdr:cNvPr id="14" name="Year 1">
              <a:extLst>
                <a:ext uri="{FF2B5EF4-FFF2-40B4-BE49-F238E27FC236}">
                  <a16:creationId xmlns:a16="http://schemas.microsoft.com/office/drawing/2014/main" id="{1C9F8AA6-2411-40FF-A197-D9F441FAEEC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2156" y="1393641"/>
              <a:ext cx="1813458" cy="865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136644</xdr:colOff>
      <xdr:row>13</xdr:row>
      <xdr:rowOff>103354</xdr:rowOff>
    </xdr:from>
    <xdr:to>
      <xdr:col>3</xdr:col>
      <xdr:colOff>25902</xdr:colOff>
      <xdr:row>26</xdr:row>
      <xdr:rowOff>103354</xdr:rowOff>
    </xdr:to>
    <mc:AlternateContent xmlns:mc="http://schemas.openxmlformats.org/markup-compatibility/2006" xmlns:a14="http://schemas.microsoft.com/office/drawing/2010/main">
      <mc:Choice Requires="a14">
        <xdr:graphicFrame macro="">
          <xdr:nvGraphicFramePr>
            <xdr:cNvPr id="15" name="Month 1">
              <a:extLst>
                <a:ext uri="{FF2B5EF4-FFF2-40B4-BE49-F238E27FC236}">
                  <a16:creationId xmlns:a16="http://schemas.microsoft.com/office/drawing/2014/main" id="{4D9A4EF0-9716-4B81-9CDB-FA56711FEAE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6644" y="2487325"/>
              <a:ext cx="1718058" cy="2405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228600</xdr:colOff>
      <xdr:row>7</xdr:row>
      <xdr:rowOff>43543</xdr:rowOff>
    </xdr:from>
    <xdr:to>
      <xdr:col>8</xdr:col>
      <xdr:colOff>217713</xdr:colOff>
      <xdr:row>24</xdr:row>
      <xdr:rowOff>10886</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E25E7A1-53A0-4FC3-8ACE-8E87B164E1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057400" y="1323703"/>
              <a:ext cx="3037113" cy="30610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329199</xdr:colOff>
      <xdr:row>24</xdr:row>
      <xdr:rowOff>85161</xdr:rowOff>
    </xdr:from>
    <xdr:to>
      <xdr:col>8</xdr:col>
      <xdr:colOff>206829</xdr:colOff>
      <xdr:row>27</xdr:row>
      <xdr:rowOff>152400</xdr:rowOff>
    </xdr:to>
    <mc:AlternateContent xmlns:mc="http://schemas.openxmlformats.org/markup-compatibility/2006" xmlns:sle15="http://schemas.microsoft.com/office/drawing/2012/slicer">
      <mc:Choice Requires="sle15">
        <xdr:graphicFrame macro="">
          <xdr:nvGraphicFramePr>
            <xdr:cNvPr id="16" name="Year 6">
              <a:extLst>
                <a:ext uri="{FF2B5EF4-FFF2-40B4-BE49-F238E27FC236}">
                  <a16:creationId xmlns:a16="http://schemas.microsoft.com/office/drawing/2014/main" id="{4BBAF248-760A-4AA6-A673-FC13AEA6A6BB}"/>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2148668" y="4548304"/>
              <a:ext cx="2910079" cy="62707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117619</xdr:colOff>
      <xdr:row>6</xdr:row>
      <xdr:rowOff>120921</xdr:rowOff>
    </xdr:from>
    <xdr:to>
      <xdr:col>17</xdr:col>
      <xdr:colOff>95637</xdr:colOff>
      <xdr:row>19</xdr:row>
      <xdr:rowOff>120237</xdr:rowOff>
    </xdr:to>
    <xdr:sp macro="" textlink="">
      <xdr:nvSpPr>
        <xdr:cNvPr id="2" name="Title 1">
          <a:extLst>
            <a:ext uri="{FF2B5EF4-FFF2-40B4-BE49-F238E27FC236}">
              <a16:creationId xmlns:a16="http://schemas.microsoft.com/office/drawing/2014/main" id="{F4695CA7-D493-487A-B48C-0E6D11488D40}"/>
            </a:ext>
          </a:extLst>
        </xdr:cNvPr>
        <xdr:cNvSpPr>
          <a:spLocks noGrp="1"/>
        </xdr:cNvSpPr>
      </xdr:nvSpPr>
      <xdr:spPr>
        <a:xfrm>
          <a:off x="1336819" y="1218201"/>
          <a:ext cx="9122018" cy="2376756"/>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2</xdr:col>
      <xdr:colOff>117619</xdr:colOff>
      <xdr:row>20</xdr:row>
      <xdr:rowOff>30907</xdr:rowOff>
    </xdr:from>
    <xdr:to>
      <xdr:col>17</xdr:col>
      <xdr:colOff>95637</xdr:colOff>
      <xdr:row>29</xdr:row>
      <xdr:rowOff>43387</xdr:rowOff>
    </xdr:to>
    <xdr:sp macro="" textlink="">
      <xdr:nvSpPr>
        <xdr:cNvPr id="3" name="Subtitle 2">
          <a:extLst>
            <a:ext uri="{FF2B5EF4-FFF2-40B4-BE49-F238E27FC236}">
              <a16:creationId xmlns:a16="http://schemas.microsoft.com/office/drawing/2014/main" id="{8B52CF08-7E78-42F0-AB9B-63311359AC14}"/>
            </a:ext>
          </a:extLst>
        </xdr:cNvPr>
        <xdr:cNvSpPr>
          <a:spLocks noGrp="1"/>
        </xdr:cNvSpPr>
      </xdr:nvSpPr>
      <xdr:spPr>
        <a:xfrm>
          <a:off x="1336819" y="3688507"/>
          <a:ext cx="9122018" cy="1658400"/>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0</xdr:colOff>
      <xdr:row>0</xdr:row>
      <xdr:rowOff>0</xdr:rowOff>
    </xdr:from>
    <xdr:to>
      <xdr:col>24</xdr:col>
      <xdr:colOff>586153</xdr:colOff>
      <xdr:row>37</xdr:row>
      <xdr:rowOff>165851</xdr:rowOff>
    </xdr:to>
    <xdr:sp macro="" textlink="">
      <xdr:nvSpPr>
        <xdr:cNvPr id="4" name="Rectangle: Rounded Corners 3">
          <a:extLst>
            <a:ext uri="{FF2B5EF4-FFF2-40B4-BE49-F238E27FC236}">
              <a16:creationId xmlns:a16="http://schemas.microsoft.com/office/drawing/2014/main" id="{DA2EAC16-17C2-40A3-919F-235C6087A11F}"/>
            </a:ext>
          </a:extLst>
        </xdr:cNvPr>
        <xdr:cNvSpPr/>
      </xdr:nvSpPr>
      <xdr:spPr>
        <a:xfrm>
          <a:off x="0" y="0"/>
          <a:ext cx="15256746" cy="6981983"/>
        </a:xfrm>
        <a:prstGeom prst="roundRect">
          <a:avLst>
            <a:gd name="adj" fmla="val 2657"/>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194955</xdr:colOff>
      <xdr:row>1</xdr:row>
      <xdr:rowOff>150776</xdr:rowOff>
    </xdr:from>
    <xdr:to>
      <xdr:col>10</xdr:col>
      <xdr:colOff>41057</xdr:colOff>
      <xdr:row>7</xdr:row>
      <xdr:rowOff>25467</xdr:rowOff>
    </xdr:to>
    <xdr:sp macro="" textlink="">
      <xdr:nvSpPr>
        <xdr:cNvPr id="5" name="Rectangle: Rounded Corners 4">
          <a:extLst>
            <a:ext uri="{FF2B5EF4-FFF2-40B4-BE49-F238E27FC236}">
              <a16:creationId xmlns:a16="http://schemas.microsoft.com/office/drawing/2014/main" id="{92557212-7256-4CB4-9BFF-9B5FEAE2492C}"/>
            </a:ext>
          </a:extLst>
        </xdr:cNvPr>
        <xdr:cNvSpPr/>
      </xdr:nvSpPr>
      <xdr:spPr>
        <a:xfrm>
          <a:off x="4462155" y="333656"/>
          <a:ext cx="1674902" cy="97197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188586</xdr:colOff>
      <xdr:row>1</xdr:row>
      <xdr:rowOff>150776</xdr:rowOff>
    </xdr:from>
    <xdr:to>
      <xdr:col>13</xdr:col>
      <xdr:colOff>34686</xdr:colOff>
      <xdr:row>7</xdr:row>
      <xdr:rowOff>25467</xdr:rowOff>
    </xdr:to>
    <xdr:sp macro="" textlink="">
      <xdr:nvSpPr>
        <xdr:cNvPr id="6" name="Rectangle: Rounded Corners 5">
          <a:extLst>
            <a:ext uri="{FF2B5EF4-FFF2-40B4-BE49-F238E27FC236}">
              <a16:creationId xmlns:a16="http://schemas.microsoft.com/office/drawing/2014/main" id="{CF511868-4D89-4645-B087-4674FD9ACD12}"/>
            </a:ext>
          </a:extLst>
        </xdr:cNvPr>
        <xdr:cNvSpPr/>
      </xdr:nvSpPr>
      <xdr:spPr>
        <a:xfrm>
          <a:off x="6284586" y="333656"/>
          <a:ext cx="1674900" cy="97197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182215</xdr:colOff>
      <xdr:row>1</xdr:row>
      <xdr:rowOff>150776</xdr:rowOff>
    </xdr:from>
    <xdr:to>
      <xdr:col>16</xdr:col>
      <xdr:colOff>28316</xdr:colOff>
      <xdr:row>7</xdr:row>
      <xdr:rowOff>25467</xdr:rowOff>
    </xdr:to>
    <xdr:sp macro="" textlink="">
      <xdr:nvSpPr>
        <xdr:cNvPr id="7" name="Rectangle: Rounded Corners 6">
          <a:extLst>
            <a:ext uri="{FF2B5EF4-FFF2-40B4-BE49-F238E27FC236}">
              <a16:creationId xmlns:a16="http://schemas.microsoft.com/office/drawing/2014/main" id="{E79FA30A-0FE9-4364-AAA1-32E4DF070B93}"/>
            </a:ext>
          </a:extLst>
        </xdr:cNvPr>
        <xdr:cNvSpPr/>
      </xdr:nvSpPr>
      <xdr:spPr>
        <a:xfrm>
          <a:off x="8107015" y="333656"/>
          <a:ext cx="1674901" cy="97197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175845</xdr:colOff>
      <xdr:row>1</xdr:row>
      <xdr:rowOff>150776</xdr:rowOff>
    </xdr:from>
    <xdr:to>
      <xdr:col>19</xdr:col>
      <xdr:colOff>21947</xdr:colOff>
      <xdr:row>7</xdr:row>
      <xdr:rowOff>25467</xdr:rowOff>
    </xdr:to>
    <xdr:sp macro="" textlink="">
      <xdr:nvSpPr>
        <xdr:cNvPr id="8" name="Rectangle: Rounded Corners 7">
          <a:extLst>
            <a:ext uri="{FF2B5EF4-FFF2-40B4-BE49-F238E27FC236}">
              <a16:creationId xmlns:a16="http://schemas.microsoft.com/office/drawing/2014/main" id="{18D55F95-75A3-4E1A-99C6-66C7FFF6B0ED}"/>
            </a:ext>
          </a:extLst>
        </xdr:cNvPr>
        <xdr:cNvSpPr/>
      </xdr:nvSpPr>
      <xdr:spPr>
        <a:xfrm>
          <a:off x="9929445" y="333656"/>
          <a:ext cx="1674902" cy="971971"/>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27204</xdr:colOff>
      <xdr:row>7</xdr:row>
      <xdr:rowOff>159317</xdr:rowOff>
    </xdr:from>
    <xdr:to>
      <xdr:col>3</xdr:col>
      <xdr:colOff>116154</xdr:colOff>
      <xdr:row>13</xdr:row>
      <xdr:rowOff>19353</xdr:rowOff>
    </xdr:to>
    <xdr:sp macro="" textlink="">
      <xdr:nvSpPr>
        <xdr:cNvPr id="9" name="Rectangle: Rounded Corners 8">
          <a:extLst>
            <a:ext uri="{FF2B5EF4-FFF2-40B4-BE49-F238E27FC236}">
              <a16:creationId xmlns:a16="http://schemas.microsoft.com/office/drawing/2014/main" id="{3B095715-53A2-49A4-B7C2-DFDAF330A0EC}"/>
            </a:ext>
          </a:extLst>
        </xdr:cNvPr>
        <xdr:cNvSpPr/>
      </xdr:nvSpPr>
      <xdr:spPr>
        <a:xfrm>
          <a:off x="27204" y="1439477"/>
          <a:ext cx="1917750" cy="957316"/>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27203</xdr:colOff>
      <xdr:row>13</xdr:row>
      <xdr:rowOff>110246</xdr:rowOff>
    </xdr:from>
    <xdr:to>
      <xdr:col>3</xdr:col>
      <xdr:colOff>116153</xdr:colOff>
      <xdr:row>27</xdr:row>
      <xdr:rowOff>124350</xdr:rowOff>
    </xdr:to>
    <xdr:sp macro="" textlink="">
      <xdr:nvSpPr>
        <xdr:cNvPr id="10" name="Rectangle: Rounded Corners 9">
          <a:extLst>
            <a:ext uri="{FF2B5EF4-FFF2-40B4-BE49-F238E27FC236}">
              <a16:creationId xmlns:a16="http://schemas.microsoft.com/office/drawing/2014/main" id="{5C56F5A3-5453-4E57-A7DC-B6BBEE14E117}"/>
            </a:ext>
          </a:extLst>
        </xdr:cNvPr>
        <xdr:cNvSpPr/>
      </xdr:nvSpPr>
      <xdr:spPr>
        <a:xfrm>
          <a:off x="27203" y="2487686"/>
          <a:ext cx="1917750" cy="2574424"/>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27203</xdr:colOff>
      <xdr:row>28</xdr:row>
      <xdr:rowOff>35020</xdr:rowOff>
    </xdr:from>
    <xdr:to>
      <xdr:col>3</xdr:col>
      <xdr:colOff>116153</xdr:colOff>
      <xdr:row>36</xdr:row>
      <xdr:rowOff>126489</xdr:rowOff>
    </xdr:to>
    <xdr:sp macro="" textlink="">
      <xdr:nvSpPr>
        <xdr:cNvPr id="11" name="Rectangle: Rounded Corners 10">
          <a:extLst>
            <a:ext uri="{FF2B5EF4-FFF2-40B4-BE49-F238E27FC236}">
              <a16:creationId xmlns:a16="http://schemas.microsoft.com/office/drawing/2014/main" id="{7A3EC7EF-52CE-40F0-ABE0-027E2714EA6F}"/>
            </a:ext>
          </a:extLst>
        </xdr:cNvPr>
        <xdr:cNvSpPr/>
      </xdr:nvSpPr>
      <xdr:spPr>
        <a:xfrm>
          <a:off x="27203" y="5155660"/>
          <a:ext cx="1917750" cy="1554509"/>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222970</xdr:colOff>
      <xdr:row>7</xdr:row>
      <xdr:rowOff>159317</xdr:rowOff>
    </xdr:from>
    <xdr:to>
      <xdr:col>8</xdr:col>
      <xdr:colOff>194686</xdr:colOff>
      <xdr:row>27</xdr:row>
      <xdr:rowOff>78770</xdr:rowOff>
    </xdr:to>
    <xdr:sp macro="" textlink="">
      <xdr:nvSpPr>
        <xdr:cNvPr id="12" name="Rectangle: Rounded Corners 11">
          <a:extLst>
            <a:ext uri="{FF2B5EF4-FFF2-40B4-BE49-F238E27FC236}">
              <a16:creationId xmlns:a16="http://schemas.microsoft.com/office/drawing/2014/main" id="{C8BFE30D-F903-49D3-9919-B94EEBDE587F}"/>
            </a:ext>
          </a:extLst>
        </xdr:cNvPr>
        <xdr:cNvSpPr/>
      </xdr:nvSpPr>
      <xdr:spPr>
        <a:xfrm>
          <a:off x="2051770" y="1439477"/>
          <a:ext cx="3019716" cy="3577053"/>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301502</xdr:colOff>
      <xdr:row>7</xdr:row>
      <xdr:rowOff>159316</xdr:rowOff>
    </xdr:from>
    <xdr:to>
      <xdr:col>14</xdr:col>
      <xdr:colOff>372177</xdr:colOff>
      <xdr:row>17</xdr:row>
      <xdr:rowOff>79058</xdr:rowOff>
    </xdr:to>
    <xdr:sp macro="" textlink="">
      <xdr:nvSpPr>
        <xdr:cNvPr id="13" name="Rectangle: Rounded Corners 12">
          <a:extLst>
            <a:ext uri="{FF2B5EF4-FFF2-40B4-BE49-F238E27FC236}">
              <a16:creationId xmlns:a16="http://schemas.microsoft.com/office/drawing/2014/main" id="{CDE21201-4109-4631-A317-E90E4F364DD8}"/>
            </a:ext>
          </a:extLst>
        </xdr:cNvPr>
        <xdr:cNvSpPr/>
      </xdr:nvSpPr>
      <xdr:spPr>
        <a:xfrm>
          <a:off x="5178302" y="1439476"/>
          <a:ext cx="3728275" cy="174854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485386</xdr:colOff>
      <xdr:row>7</xdr:row>
      <xdr:rowOff>159316</xdr:rowOff>
    </xdr:from>
    <xdr:to>
      <xdr:col>19</xdr:col>
      <xdr:colOff>186053</xdr:colOff>
      <xdr:row>17</xdr:row>
      <xdr:rowOff>79058</xdr:rowOff>
    </xdr:to>
    <xdr:sp macro="" textlink="">
      <xdr:nvSpPr>
        <xdr:cNvPr id="14" name="Rectangle: Rounded Corners 13">
          <a:extLst>
            <a:ext uri="{FF2B5EF4-FFF2-40B4-BE49-F238E27FC236}">
              <a16:creationId xmlns:a16="http://schemas.microsoft.com/office/drawing/2014/main" id="{F2059146-7A4F-41A7-86D0-7A11328C7831}"/>
            </a:ext>
          </a:extLst>
        </xdr:cNvPr>
        <xdr:cNvSpPr/>
      </xdr:nvSpPr>
      <xdr:spPr>
        <a:xfrm>
          <a:off x="9019786" y="1439476"/>
          <a:ext cx="2748667" cy="174854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301502</xdr:colOff>
      <xdr:row>17</xdr:row>
      <xdr:rowOff>144373</xdr:rowOff>
    </xdr:from>
    <xdr:to>
      <xdr:col>14</xdr:col>
      <xdr:colOff>372177</xdr:colOff>
      <xdr:row>27</xdr:row>
      <xdr:rowOff>78770</xdr:rowOff>
    </xdr:to>
    <xdr:sp macro="" textlink="">
      <xdr:nvSpPr>
        <xdr:cNvPr id="15" name="Rectangle: Rounded Corners 14">
          <a:extLst>
            <a:ext uri="{FF2B5EF4-FFF2-40B4-BE49-F238E27FC236}">
              <a16:creationId xmlns:a16="http://schemas.microsoft.com/office/drawing/2014/main" id="{9449F6E6-D29E-41D2-B3FF-3ADA5B832863}"/>
            </a:ext>
          </a:extLst>
        </xdr:cNvPr>
        <xdr:cNvSpPr/>
      </xdr:nvSpPr>
      <xdr:spPr>
        <a:xfrm>
          <a:off x="5178302" y="3253333"/>
          <a:ext cx="3728275" cy="1763197"/>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485386</xdr:colOff>
      <xdr:row>17</xdr:row>
      <xdr:rowOff>144373</xdr:rowOff>
    </xdr:from>
    <xdr:to>
      <xdr:col>19</xdr:col>
      <xdr:colOff>186053</xdr:colOff>
      <xdr:row>27</xdr:row>
      <xdr:rowOff>78770</xdr:rowOff>
    </xdr:to>
    <xdr:sp macro="" textlink="">
      <xdr:nvSpPr>
        <xdr:cNvPr id="16" name="Rectangle: Rounded Corners 15">
          <a:extLst>
            <a:ext uri="{FF2B5EF4-FFF2-40B4-BE49-F238E27FC236}">
              <a16:creationId xmlns:a16="http://schemas.microsoft.com/office/drawing/2014/main" id="{F5C9C824-3953-42D7-9795-FFE4705F3E1A}"/>
            </a:ext>
          </a:extLst>
        </xdr:cNvPr>
        <xdr:cNvSpPr/>
      </xdr:nvSpPr>
      <xdr:spPr>
        <a:xfrm>
          <a:off x="9019786" y="3253333"/>
          <a:ext cx="2748667" cy="1763197"/>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222970</xdr:colOff>
      <xdr:row>28</xdr:row>
      <xdr:rowOff>29739</xdr:rowOff>
    </xdr:from>
    <xdr:to>
      <xdr:col>11</xdr:col>
      <xdr:colOff>28231</xdr:colOff>
      <xdr:row>36</xdr:row>
      <xdr:rowOff>121209</xdr:rowOff>
    </xdr:to>
    <xdr:sp macro="" textlink="">
      <xdr:nvSpPr>
        <xdr:cNvPr id="17" name="Rectangle: Rounded Corners 16">
          <a:extLst>
            <a:ext uri="{FF2B5EF4-FFF2-40B4-BE49-F238E27FC236}">
              <a16:creationId xmlns:a16="http://schemas.microsoft.com/office/drawing/2014/main" id="{9CB656B2-F57D-446B-9137-972B01DD68E0}"/>
            </a:ext>
          </a:extLst>
        </xdr:cNvPr>
        <xdr:cNvSpPr/>
      </xdr:nvSpPr>
      <xdr:spPr>
        <a:xfrm>
          <a:off x="2051770" y="5150379"/>
          <a:ext cx="4682061" cy="155451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135048</xdr:colOff>
      <xdr:row>28</xdr:row>
      <xdr:rowOff>1125</xdr:rowOff>
    </xdr:from>
    <xdr:to>
      <xdr:col>19</xdr:col>
      <xdr:colOff>186053</xdr:colOff>
      <xdr:row>36</xdr:row>
      <xdr:rowOff>93777</xdr:rowOff>
    </xdr:to>
    <xdr:sp macro="" textlink="">
      <xdr:nvSpPr>
        <xdr:cNvPr id="18" name="Rectangle: Rounded Corners 17">
          <a:extLst>
            <a:ext uri="{FF2B5EF4-FFF2-40B4-BE49-F238E27FC236}">
              <a16:creationId xmlns:a16="http://schemas.microsoft.com/office/drawing/2014/main" id="{C01026BE-1840-4B21-B584-DA9E7C4D2F51}"/>
            </a:ext>
          </a:extLst>
        </xdr:cNvPr>
        <xdr:cNvSpPr/>
      </xdr:nvSpPr>
      <xdr:spPr>
        <a:xfrm>
          <a:off x="6840648" y="5121765"/>
          <a:ext cx="4927805" cy="1555692"/>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43505</xdr:colOff>
      <xdr:row>1</xdr:row>
      <xdr:rowOff>170218</xdr:rowOff>
    </xdr:from>
    <xdr:to>
      <xdr:col>7</xdr:col>
      <xdr:colOff>48702</xdr:colOff>
      <xdr:row>7</xdr:row>
      <xdr:rowOff>47055</xdr:rowOff>
    </xdr:to>
    <xdr:sp macro="" textlink="">
      <xdr:nvSpPr>
        <xdr:cNvPr id="19" name="Rectangle: Rounded Corners 18">
          <a:extLst>
            <a:ext uri="{FF2B5EF4-FFF2-40B4-BE49-F238E27FC236}">
              <a16:creationId xmlns:a16="http://schemas.microsoft.com/office/drawing/2014/main" id="{8D2631EF-E811-4C98-8973-0BC93D5DE90F}"/>
            </a:ext>
          </a:extLst>
        </xdr:cNvPr>
        <xdr:cNvSpPr/>
      </xdr:nvSpPr>
      <xdr:spPr>
        <a:xfrm>
          <a:off x="43505" y="354438"/>
          <a:ext cx="4284120" cy="982155"/>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700">
              <a:solidFill>
                <a:schemeClr val="tx1"/>
              </a:solidFill>
            </a:rPr>
            <a:t>               </a:t>
          </a:r>
          <a:r>
            <a:rPr lang="en-IN" sz="2700" b="1">
              <a:solidFill>
                <a:schemeClr val="tx1"/>
              </a:solidFill>
            </a:rPr>
            <a:t>SALES DASHBOARD</a:t>
          </a:r>
        </a:p>
      </xdr:txBody>
    </xdr:sp>
    <xdr:clientData/>
  </xdr:twoCellAnchor>
  <xdr:twoCellAnchor editAs="oneCell">
    <xdr:from>
      <xdr:col>0</xdr:col>
      <xdr:colOff>186811</xdr:colOff>
      <xdr:row>2</xdr:row>
      <xdr:rowOff>7438</xdr:rowOff>
    </xdr:from>
    <xdr:to>
      <xdr:col>1</xdr:col>
      <xdr:colOff>488000</xdr:colOff>
      <xdr:row>7</xdr:row>
      <xdr:rowOff>11049</xdr:rowOff>
    </xdr:to>
    <xdr:pic>
      <xdr:nvPicPr>
        <xdr:cNvPr id="20" name="Graphic 19" descr="Upward trend with solid fill">
          <a:extLst>
            <a:ext uri="{FF2B5EF4-FFF2-40B4-BE49-F238E27FC236}">
              <a16:creationId xmlns:a16="http://schemas.microsoft.com/office/drawing/2014/main" id="{79456CE3-494B-49D8-B188-8A601328DC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6811" y="375878"/>
          <a:ext cx="912464" cy="924709"/>
        </a:xfrm>
        <a:prstGeom prst="rect">
          <a:avLst/>
        </a:prstGeom>
      </xdr:spPr>
    </xdr:pic>
    <xdr:clientData/>
  </xdr:twoCellAnchor>
  <xdr:twoCellAnchor>
    <xdr:from>
      <xdr:col>2</xdr:col>
      <xdr:colOff>189209</xdr:colOff>
      <xdr:row>4</xdr:row>
      <xdr:rowOff>102579</xdr:rowOff>
    </xdr:from>
    <xdr:to>
      <xdr:col>4</xdr:col>
      <xdr:colOff>379314</xdr:colOff>
      <xdr:row>7</xdr:row>
      <xdr:rowOff>14721</xdr:rowOff>
    </xdr:to>
    <xdr:sp macro="" textlink="">
      <xdr:nvSpPr>
        <xdr:cNvPr id="21" name="Rectangle: Rounded Corners 20">
          <a:extLst>
            <a:ext uri="{FF2B5EF4-FFF2-40B4-BE49-F238E27FC236}">
              <a16:creationId xmlns:a16="http://schemas.microsoft.com/office/drawing/2014/main" id="{98387AC5-3673-4B85-83DB-1F261C224BD2}"/>
            </a:ext>
          </a:extLst>
        </xdr:cNvPr>
        <xdr:cNvSpPr/>
      </xdr:nvSpPr>
      <xdr:spPr>
        <a:xfrm>
          <a:off x="1411758" y="839458"/>
          <a:ext cx="1412655" cy="46480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400" b="1">
              <a:solidFill>
                <a:schemeClr val="accent1">
                  <a:lumMod val="75000"/>
                </a:schemeClr>
              </a:solidFill>
              <a:latin typeface="Comic Sans MS" panose="030F0702030302020204" pitchFamily="66" charset="0"/>
            </a:rPr>
            <a:t>Bicycle Shop</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7</xdr:col>
      <xdr:colOff>209040</xdr:colOff>
      <xdr:row>2</xdr:row>
      <xdr:rowOff>6483</xdr:rowOff>
    </xdr:from>
    <xdr:to>
      <xdr:col>9</xdr:col>
      <xdr:colOff>340885</xdr:colOff>
      <xdr:row>3</xdr:row>
      <xdr:rowOff>119635</xdr:rowOff>
    </xdr:to>
    <xdr:sp macro="" textlink="">
      <xdr:nvSpPr>
        <xdr:cNvPr id="22" name="Rectangle: Rounded Corners 21">
          <a:extLst>
            <a:ext uri="{FF2B5EF4-FFF2-40B4-BE49-F238E27FC236}">
              <a16:creationId xmlns:a16="http://schemas.microsoft.com/office/drawing/2014/main" id="{45C3FBF4-9869-4264-85F1-1C6B881A8A07}"/>
            </a:ext>
          </a:extLst>
        </xdr:cNvPr>
        <xdr:cNvSpPr/>
      </xdr:nvSpPr>
      <xdr:spPr>
        <a:xfrm>
          <a:off x="4476240" y="372243"/>
          <a:ext cx="1351045" cy="296032"/>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TOTAL</a:t>
          </a:r>
          <a:r>
            <a:rPr lang="en-IN" sz="1400" b="1" baseline="0">
              <a:solidFill>
                <a:schemeClr val="accent1">
                  <a:lumMod val="75000"/>
                </a:schemeClr>
              </a:solidFill>
              <a:latin typeface="Comic Sans MS" panose="030F0702030302020204" pitchFamily="66" charset="0"/>
            </a:rPr>
            <a:t> </a:t>
          </a:r>
          <a:r>
            <a:rPr lang="en-IN" sz="1200" b="1" baseline="0">
              <a:solidFill>
                <a:schemeClr val="accent1">
                  <a:lumMod val="75000"/>
                </a:schemeClr>
              </a:solidFill>
              <a:latin typeface="Comic Sans MS" panose="030F0702030302020204" pitchFamily="66" charset="0"/>
            </a:rPr>
            <a:t>SALES</a:t>
          </a:r>
          <a:endParaRPr lang="en-IN" sz="1200" b="1">
            <a:solidFill>
              <a:schemeClr val="accent1">
                <a:lumMod val="75000"/>
              </a:schemeClr>
            </a:solidFill>
            <a:latin typeface="Comic Sans MS" panose="030F0702030302020204" pitchFamily="66" charset="0"/>
          </a:endParaRPr>
        </a:p>
      </xdr:txBody>
    </xdr:sp>
    <xdr:clientData/>
  </xdr:twoCellAnchor>
  <xdr:twoCellAnchor editAs="oneCell">
    <xdr:from>
      <xdr:col>9</xdr:col>
      <xdr:colOff>229522</xdr:colOff>
      <xdr:row>1</xdr:row>
      <xdr:rowOff>133628</xdr:rowOff>
    </xdr:from>
    <xdr:to>
      <xdr:col>9</xdr:col>
      <xdr:colOff>604250</xdr:colOff>
      <xdr:row>3</xdr:row>
      <xdr:rowOff>148518</xdr:rowOff>
    </xdr:to>
    <xdr:pic>
      <xdr:nvPicPr>
        <xdr:cNvPr id="23" name="Graphic 22" descr="Money with solid fill">
          <a:extLst>
            <a:ext uri="{FF2B5EF4-FFF2-40B4-BE49-F238E27FC236}">
              <a16:creationId xmlns:a16="http://schemas.microsoft.com/office/drawing/2014/main" id="{02B9D1D3-BE3B-414C-8129-4C3261C8E7C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715922" y="316508"/>
          <a:ext cx="374728" cy="380650"/>
        </a:xfrm>
        <a:prstGeom prst="rect">
          <a:avLst/>
        </a:prstGeom>
      </xdr:spPr>
    </xdr:pic>
    <xdr:clientData/>
  </xdr:twoCellAnchor>
  <xdr:twoCellAnchor>
    <xdr:from>
      <xdr:col>7</xdr:col>
      <xdr:colOff>206062</xdr:colOff>
      <xdr:row>4</xdr:row>
      <xdr:rowOff>49400</xdr:rowOff>
    </xdr:from>
    <xdr:to>
      <xdr:col>10</xdr:col>
      <xdr:colOff>39539</xdr:colOff>
      <xdr:row>6</xdr:row>
      <xdr:rowOff>143811</xdr:rowOff>
    </xdr:to>
    <xdr:sp macro="" textlink="'pivot table'!A6">
      <xdr:nvSpPr>
        <xdr:cNvPr id="24" name="Rectangle: Rounded Corners 23">
          <a:extLst>
            <a:ext uri="{FF2B5EF4-FFF2-40B4-BE49-F238E27FC236}">
              <a16:creationId xmlns:a16="http://schemas.microsoft.com/office/drawing/2014/main" id="{C3264E3D-3338-48CC-B75E-F3DBF6B36D76}"/>
            </a:ext>
          </a:extLst>
        </xdr:cNvPr>
        <xdr:cNvSpPr/>
      </xdr:nvSpPr>
      <xdr:spPr>
        <a:xfrm>
          <a:off x="4473262" y="780920"/>
          <a:ext cx="1662277" cy="46017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5249C6C-2A2A-488F-88C3-387FF9A83017}" type="TxLink">
            <a:rPr lang="en-US" sz="1400" b="1" i="0" u="none" strike="noStrike">
              <a:solidFill>
                <a:srgbClr val="000000"/>
              </a:solidFill>
              <a:latin typeface="Calibri"/>
              <a:ea typeface="Calibri"/>
              <a:cs typeface="Calibri"/>
            </a:rPr>
            <a:pPr algn="ctr"/>
            <a:t>$11,87,26,350.26</a:t>
          </a:fld>
          <a:endParaRPr lang="en-US" sz="1400" b="1">
            <a:solidFill>
              <a:schemeClr val="tx1"/>
            </a:solidFill>
          </a:endParaRPr>
        </a:p>
      </xdr:txBody>
    </xdr:sp>
    <xdr:clientData/>
  </xdr:twoCellAnchor>
  <xdr:twoCellAnchor>
    <xdr:from>
      <xdr:col>10</xdr:col>
      <xdr:colOff>266518</xdr:colOff>
      <xdr:row>2</xdr:row>
      <xdr:rowOff>3132</xdr:rowOff>
    </xdr:from>
    <xdr:to>
      <xdr:col>12</xdr:col>
      <xdr:colOff>431756</xdr:colOff>
      <xdr:row>3</xdr:row>
      <xdr:rowOff>116284</xdr:rowOff>
    </xdr:to>
    <xdr:sp macro="" textlink="">
      <xdr:nvSpPr>
        <xdr:cNvPr id="25" name="Rectangle: Rounded Corners 24">
          <a:extLst>
            <a:ext uri="{FF2B5EF4-FFF2-40B4-BE49-F238E27FC236}">
              <a16:creationId xmlns:a16="http://schemas.microsoft.com/office/drawing/2014/main" id="{11E78343-35FE-448B-994A-E991CDC3D22D}"/>
            </a:ext>
          </a:extLst>
        </xdr:cNvPr>
        <xdr:cNvSpPr/>
      </xdr:nvSpPr>
      <xdr:spPr>
        <a:xfrm>
          <a:off x="6362518" y="368892"/>
          <a:ext cx="1384438" cy="296032"/>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PRO</a:t>
          </a:r>
          <a:r>
            <a:rPr lang="en-IN" sz="1200" b="1">
              <a:solidFill>
                <a:srgbClr val="2F5597"/>
              </a:solidFill>
              <a:latin typeface="Comic Sans MS" panose="030F0702030302020204" pitchFamily="66" charset="0"/>
            </a:rPr>
            <a:t>F</a:t>
          </a:r>
          <a:r>
            <a:rPr lang="en-IN" sz="1200" b="1">
              <a:solidFill>
                <a:schemeClr val="accent1">
                  <a:lumMod val="75000"/>
                </a:schemeClr>
              </a:solidFill>
              <a:latin typeface="Comic Sans MS" panose="030F0702030302020204" pitchFamily="66" charset="0"/>
            </a:rPr>
            <a:t>IT</a:t>
          </a:r>
          <a:r>
            <a:rPr lang="en-IN" sz="1200" b="1" baseline="0">
              <a:solidFill>
                <a:schemeClr val="accent1">
                  <a:lumMod val="75000"/>
                </a:schemeClr>
              </a:solidFill>
              <a:latin typeface="Comic Sans MS" panose="030F0702030302020204" pitchFamily="66" charset="0"/>
            </a:rPr>
            <a:t> ($)</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10</xdr:col>
      <xdr:colOff>234093</xdr:colOff>
      <xdr:row>4</xdr:row>
      <xdr:rowOff>57760</xdr:rowOff>
    </xdr:from>
    <xdr:to>
      <xdr:col>12</xdr:col>
      <xdr:colOff>575464</xdr:colOff>
      <xdr:row>6</xdr:row>
      <xdr:rowOff>152782</xdr:rowOff>
    </xdr:to>
    <xdr:sp macro="" textlink="'pivot table'!B6">
      <xdr:nvSpPr>
        <xdr:cNvPr id="26" name="Rectangle: Rounded Corners 25">
          <a:extLst>
            <a:ext uri="{FF2B5EF4-FFF2-40B4-BE49-F238E27FC236}">
              <a16:creationId xmlns:a16="http://schemas.microsoft.com/office/drawing/2014/main" id="{F8952337-B397-45BD-91C9-B0CDCA1C7F1A}"/>
            </a:ext>
          </a:extLst>
        </xdr:cNvPr>
        <xdr:cNvSpPr/>
      </xdr:nvSpPr>
      <xdr:spPr>
        <a:xfrm>
          <a:off x="6330093" y="789280"/>
          <a:ext cx="1560571" cy="460782"/>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0101F05-0EAC-46D8-84A1-A207486E551A}" type="TxLink">
            <a:rPr lang="en-US" sz="1400" b="1" i="0" u="none" strike="noStrike">
              <a:solidFill>
                <a:srgbClr val="000000"/>
              </a:solidFill>
              <a:latin typeface="Calibri"/>
              <a:ea typeface="Calibri"/>
              <a:cs typeface="Calibri"/>
            </a:rPr>
            <a:pPr algn="ctr"/>
            <a:t>$13,21,01,220.46</a:t>
          </a:fld>
          <a:endParaRPr lang="en-US" sz="1400" b="1" i="0" u="none" strike="noStrike">
            <a:solidFill>
              <a:srgbClr val="000000"/>
            </a:solidFill>
            <a:latin typeface="Calibri"/>
            <a:ea typeface="Calibri"/>
            <a:cs typeface="Calibri"/>
          </a:endParaRPr>
        </a:p>
      </xdr:txBody>
    </xdr:sp>
    <xdr:clientData/>
  </xdr:twoCellAnchor>
  <xdr:twoCellAnchor editAs="oneCell">
    <xdr:from>
      <xdr:col>12</xdr:col>
      <xdr:colOff>63629</xdr:colOff>
      <xdr:row>1</xdr:row>
      <xdr:rowOff>131778</xdr:rowOff>
    </xdr:from>
    <xdr:to>
      <xdr:col>12</xdr:col>
      <xdr:colOff>601745</xdr:colOff>
      <xdr:row>4</xdr:row>
      <xdr:rowOff>126547</xdr:rowOff>
    </xdr:to>
    <xdr:pic>
      <xdr:nvPicPr>
        <xdr:cNvPr id="27" name="Graphic 26" descr="Bank with solid fill">
          <a:extLst>
            <a:ext uri="{FF2B5EF4-FFF2-40B4-BE49-F238E27FC236}">
              <a16:creationId xmlns:a16="http://schemas.microsoft.com/office/drawing/2014/main" id="{6FB0B4AD-2603-4D11-B720-16C94CF17D3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378829" y="314658"/>
          <a:ext cx="538116" cy="543409"/>
        </a:xfrm>
        <a:prstGeom prst="rect">
          <a:avLst/>
        </a:prstGeom>
      </xdr:spPr>
    </xdr:pic>
    <xdr:clientData/>
  </xdr:twoCellAnchor>
  <xdr:twoCellAnchor>
    <xdr:from>
      <xdr:col>13</xdr:col>
      <xdr:colOff>252470</xdr:colOff>
      <xdr:row>2</xdr:row>
      <xdr:rowOff>19344</xdr:rowOff>
    </xdr:from>
    <xdr:to>
      <xdr:col>15</xdr:col>
      <xdr:colOff>417710</xdr:colOff>
      <xdr:row>3</xdr:row>
      <xdr:rowOff>132496</xdr:rowOff>
    </xdr:to>
    <xdr:sp macro="" textlink="">
      <xdr:nvSpPr>
        <xdr:cNvPr id="28" name="Rectangle: Rounded Corners 27">
          <a:extLst>
            <a:ext uri="{FF2B5EF4-FFF2-40B4-BE49-F238E27FC236}">
              <a16:creationId xmlns:a16="http://schemas.microsoft.com/office/drawing/2014/main" id="{54246272-031E-4E1F-99C4-A7B09D814EA8}"/>
            </a:ext>
          </a:extLst>
        </xdr:cNvPr>
        <xdr:cNvSpPr/>
      </xdr:nvSpPr>
      <xdr:spPr>
        <a:xfrm>
          <a:off x="8177270" y="385104"/>
          <a:ext cx="1384440" cy="296032"/>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PROFIT</a:t>
          </a:r>
          <a:r>
            <a:rPr lang="en-IN" sz="1200" b="1" baseline="0">
              <a:solidFill>
                <a:schemeClr val="accent1">
                  <a:lumMod val="75000"/>
                </a:schemeClr>
              </a:solidFill>
              <a:latin typeface="Comic Sans MS" panose="030F0702030302020204" pitchFamily="66" charset="0"/>
            </a:rPr>
            <a:t>(%)</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13</xdr:col>
      <xdr:colOff>220044</xdr:colOff>
      <xdr:row>4</xdr:row>
      <xdr:rowOff>36142</xdr:rowOff>
    </xdr:from>
    <xdr:to>
      <xdr:col>15</xdr:col>
      <xdr:colOff>561417</xdr:colOff>
      <xdr:row>6</xdr:row>
      <xdr:rowOff>130553</xdr:rowOff>
    </xdr:to>
    <xdr:sp macro="" textlink="'pivot table'!D2">
      <xdr:nvSpPr>
        <xdr:cNvPr id="29" name="Rectangle: Rounded Corners 28">
          <a:extLst>
            <a:ext uri="{FF2B5EF4-FFF2-40B4-BE49-F238E27FC236}">
              <a16:creationId xmlns:a16="http://schemas.microsoft.com/office/drawing/2014/main" id="{1B34ED74-8A38-4AFF-ABCC-AA06390AE9BA}"/>
            </a:ext>
          </a:extLst>
        </xdr:cNvPr>
        <xdr:cNvSpPr/>
      </xdr:nvSpPr>
      <xdr:spPr>
        <a:xfrm>
          <a:off x="8144844" y="767662"/>
          <a:ext cx="1560573" cy="46017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0438559-1A66-4B55-BD0D-8AC31185381F}" type="TxLink">
            <a:rPr lang="en-US" sz="1400" b="1" i="0" u="none" strike="noStrike">
              <a:solidFill>
                <a:srgbClr val="000000"/>
              </a:solidFill>
              <a:latin typeface="Calibri"/>
              <a:ea typeface="Calibri"/>
              <a:cs typeface="Calibri"/>
            </a:rPr>
            <a:pPr algn="ctr"/>
            <a:t>26.98%</a:t>
          </a:fld>
          <a:endParaRPr lang="en-US" sz="1800" b="1" i="0" u="none" strike="noStrike">
            <a:solidFill>
              <a:srgbClr val="000000"/>
            </a:solidFill>
            <a:latin typeface="Calibri"/>
            <a:ea typeface="Calibri"/>
            <a:cs typeface="Calibri"/>
          </a:endParaRPr>
        </a:p>
      </xdr:txBody>
    </xdr:sp>
    <xdr:clientData/>
  </xdr:twoCellAnchor>
  <xdr:twoCellAnchor editAs="oneCell">
    <xdr:from>
      <xdr:col>15</xdr:col>
      <xdr:colOff>62861</xdr:colOff>
      <xdr:row>1</xdr:row>
      <xdr:rowOff>179686</xdr:rowOff>
    </xdr:from>
    <xdr:to>
      <xdr:col>16</xdr:col>
      <xdr:colOff>19938</xdr:colOff>
      <xdr:row>5</xdr:row>
      <xdr:rowOff>20371</xdr:rowOff>
    </xdr:to>
    <xdr:pic>
      <xdr:nvPicPr>
        <xdr:cNvPr id="30" name="Graphic 29" descr="Coins with solid fill">
          <a:extLst>
            <a:ext uri="{FF2B5EF4-FFF2-40B4-BE49-F238E27FC236}">
              <a16:creationId xmlns:a16="http://schemas.microsoft.com/office/drawing/2014/main" id="{2DCC9591-306C-4BFF-9DD6-AB27BFD26A8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206861" y="362566"/>
          <a:ext cx="566677" cy="572205"/>
        </a:xfrm>
        <a:prstGeom prst="rect">
          <a:avLst/>
        </a:prstGeom>
      </xdr:spPr>
    </xdr:pic>
    <xdr:clientData/>
  </xdr:twoCellAnchor>
  <xdr:twoCellAnchor>
    <xdr:from>
      <xdr:col>16</xdr:col>
      <xdr:colOff>176660</xdr:colOff>
      <xdr:row>2</xdr:row>
      <xdr:rowOff>11129</xdr:rowOff>
    </xdr:from>
    <xdr:to>
      <xdr:col>19</xdr:col>
      <xdr:colOff>15541</xdr:colOff>
      <xdr:row>3</xdr:row>
      <xdr:rowOff>164692</xdr:rowOff>
    </xdr:to>
    <xdr:sp macro="" textlink="">
      <xdr:nvSpPr>
        <xdr:cNvPr id="31" name="Rectangle: Rounded Corners 30">
          <a:extLst>
            <a:ext uri="{FF2B5EF4-FFF2-40B4-BE49-F238E27FC236}">
              <a16:creationId xmlns:a16="http://schemas.microsoft.com/office/drawing/2014/main" id="{4EC32132-CF27-438F-A96D-B5D1FEA1EC58}"/>
            </a:ext>
          </a:extLst>
        </xdr:cNvPr>
        <xdr:cNvSpPr/>
      </xdr:nvSpPr>
      <xdr:spPr>
        <a:xfrm>
          <a:off x="9930260" y="376889"/>
          <a:ext cx="1667681" cy="336443"/>
        </a:xfrm>
        <a:prstGeom prst="roundRect">
          <a:avLst>
            <a:gd name="adj" fmla="val 3487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solidFill>
                <a:schemeClr val="accent1">
                  <a:lumMod val="75000"/>
                </a:schemeClr>
              </a:solidFill>
              <a:latin typeface="Comic Sans MS" panose="030F0702030302020204" pitchFamily="66" charset="0"/>
            </a:rPr>
            <a:t>UNITS</a:t>
          </a:r>
          <a:r>
            <a:rPr lang="en-IN" sz="1200" b="1" baseline="0">
              <a:solidFill>
                <a:schemeClr val="accent1">
                  <a:lumMod val="75000"/>
                </a:schemeClr>
              </a:solidFill>
              <a:latin typeface="Comic Sans MS" panose="030F0702030302020204" pitchFamily="66" charset="0"/>
            </a:rPr>
            <a:t> SOLD</a:t>
          </a:r>
          <a:endParaRPr lang="en-IN" sz="1200" b="1">
            <a:solidFill>
              <a:schemeClr val="accent1">
                <a:lumMod val="75000"/>
              </a:schemeClr>
            </a:solidFill>
            <a:latin typeface="Comic Sans MS" panose="030F0702030302020204" pitchFamily="66" charset="0"/>
          </a:endParaRPr>
        </a:p>
      </xdr:txBody>
    </xdr:sp>
    <xdr:clientData/>
  </xdr:twoCellAnchor>
  <xdr:twoCellAnchor>
    <xdr:from>
      <xdr:col>16</xdr:col>
      <xdr:colOff>273122</xdr:colOff>
      <xdr:row>4</xdr:row>
      <xdr:rowOff>11715</xdr:rowOff>
    </xdr:from>
    <xdr:to>
      <xdr:col>18</xdr:col>
      <xdr:colOff>608114</xdr:colOff>
      <xdr:row>6</xdr:row>
      <xdr:rowOff>107308</xdr:rowOff>
    </xdr:to>
    <xdr:sp macro="" textlink="'pivot table'!$C$2">
      <xdr:nvSpPr>
        <xdr:cNvPr id="32" name="Rectangle: Rounded Corners 31">
          <a:extLst>
            <a:ext uri="{FF2B5EF4-FFF2-40B4-BE49-F238E27FC236}">
              <a16:creationId xmlns:a16="http://schemas.microsoft.com/office/drawing/2014/main" id="{6E730979-7D76-40C6-9126-1BE6A54AF137}"/>
            </a:ext>
          </a:extLst>
        </xdr:cNvPr>
        <xdr:cNvSpPr/>
      </xdr:nvSpPr>
      <xdr:spPr>
        <a:xfrm>
          <a:off x="10026722" y="743235"/>
          <a:ext cx="1554192" cy="461353"/>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AAE5EC-5AEE-4296-BAD7-B03D9C8BEA62}" type="TxLink">
            <a:rPr lang="en-US" sz="1400" b="1" i="0" u="none" strike="noStrike">
              <a:solidFill>
                <a:srgbClr val="000000"/>
              </a:solidFill>
              <a:latin typeface="Calibri"/>
              <a:ea typeface="Calibri"/>
              <a:cs typeface="Calibri"/>
            </a:rPr>
            <a:pPr algn="ctr"/>
            <a:t> 33,90,000 </a:t>
          </a:fld>
          <a:endParaRPr lang="en-US" sz="2400" b="1" i="0" u="none" strike="noStrike">
            <a:solidFill>
              <a:srgbClr val="000000"/>
            </a:solidFill>
            <a:latin typeface="Calibri"/>
            <a:ea typeface="Calibri"/>
            <a:cs typeface="Calibri"/>
          </a:endParaRPr>
        </a:p>
      </xdr:txBody>
    </xdr:sp>
    <xdr:clientData/>
  </xdr:twoCellAnchor>
  <xdr:twoCellAnchor editAs="oneCell">
    <xdr:from>
      <xdr:col>18</xdr:col>
      <xdr:colOff>47636</xdr:colOff>
      <xdr:row>1</xdr:row>
      <xdr:rowOff>163078</xdr:rowOff>
    </xdr:from>
    <xdr:to>
      <xdr:col>19</xdr:col>
      <xdr:colOff>28603</xdr:colOff>
      <xdr:row>5</xdr:row>
      <xdr:rowOff>29662</xdr:rowOff>
    </xdr:to>
    <xdr:pic>
      <xdr:nvPicPr>
        <xdr:cNvPr id="33" name="Graphic 32" descr="Presentation with bar chart with solid fill">
          <a:extLst>
            <a:ext uri="{FF2B5EF4-FFF2-40B4-BE49-F238E27FC236}">
              <a16:creationId xmlns:a16="http://schemas.microsoft.com/office/drawing/2014/main" id="{F419AE38-6C56-4A73-8717-1200C0DBCC8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020436" y="345958"/>
          <a:ext cx="590567" cy="598104"/>
        </a:xfrm>
        <a:prstGeom prst="rect">
          <a:avLst/>
        </a:prstGeom>
      </xdr:spPr>
    </xdr:pic>
    <xdr:clientData/>
  </xdr:twoCellAnchor>
  <xdr:twoCellAnchor>
    <xdr:from>
      <xdr:col>14</xdr:col>
      <xdr:colOff>268765</xdr:colOff>
      <xdr:row>7</xdr:row>
      <xdr:rowOff>79369</xdr:rowOff>
    </xdr:from>
    <xdr:to>
      <xdr:col>17</xdr:col>
      <xdr:colOff>504938</xdr:colOff>
      <xdr:row>11</xdr:row>
      <xdr:rowOff>166759</xdr:rowOff>
    </xdr:to>
    <xdr:sp macro="" textlink="">
      <xdr:nvSpPr>
        <xdr:cNvPr id="34" name="Rectangle: Rounded Corners 33">
          <a:extLst>
            <a:ext uri="{FF2B5EF4-FFF2-40B4-BE49-F238E27FC236}">
              <a16:creationId xmlns:a16="http://schemas.microsoft.com/office/drawing/2014/main" id="{71B4059C-9633-4315-89FC-4E96645947CF}"/>
            </a:ext>
          </a:extLst>
        </xdr:cNvPr>
        <xdr:cNvSpPr/>
      </xdr:nvSpPr>
      <xdr:spPr>
        <a:xfrm>
          <a:off x="8803165" y="1359529"/>
          <a:ext cx="2064973" cy="818910"/>
        </a:xfrm>
        <a:prstGeom prst="roundRect">
          <a:avLst>
            <a:gd name="adj" fmla="val 3487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1">
                  <a:lumMod val="75000"/>
                </a:schemeClr>
              </a:solidFill>
              <a:latin typeface="Comic Sans MS" panose="030F0702030302020204" pitchFamily="66" charset="0"/>
            </a:rPr>
            <a:t>TOP SELLING PRODUCR</a:t>
          </a:r>
        </a:p>
      </xdr:txBody>
    </xdr:sp>
    <xdr:clientData/>
  </xdr:twoCellAnchor>
  <xdr:twoCellAnchor>
    <xdr:from>
      <xdr:col>15</xdr:col>
      <xdr:colOff>34463</xdr:colOff>
      <xdr:row>11</xdr:row>
      <xdr:rowOff>86946</xdr:rowOff>
    </xdr:from>
    <xdr:to>
      <xdr:col>18</xdr:col>
      <xdr:colOff>595870</xdr:colOff>
      <xdr:row>13</xdr:row>
      <xdr:rowOff>179901</xdr:rowOff>
    </xdr:to>
    <xdr:sp macro="" textlink="'pivot table'!K4">
      <xdr:nvSpPr>
        <xdr:cNvPr id="35" name="Rectangle: Rounded Corners 34">
          <a:extLst>
            <a:ext uri="{FF2B5EF4-FFF2-40B4-BE49-F238E27FC236}">
              <a16:creationId xmlns:a16="http://schemas.microsoft.com/office/drawing/2014/main" id="{E33A9A4B-CBE8-47E4-A5E0-4921BA31EFAA}"/>
            </a:ext>
          </a:extLst>
        </xdr:cNvPr>
        <xdr:cNvSpPr/>
      </xdr:nvSpPr>
      <xdr:spPr>
        <a:xfrm>
          <a:off x="9178463" y="2098626"/>
          <a:ext cx="2390207" cy="458715"/>
        </a:xfrm>
        <a:prstGeom prst="roundRect">
          <a:avLst>
            <a:gd name="adj" fmla="val 41107"/>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2501B7B-F35D-4145-9E79-6FA72F6877B6}" type="TxLink">
            <a:rPr lang="en-US" sz="1400" b="1" i="0" u="none" strike="noStrike">
              <a:solidFill>
                <a:srgbClr val="000000"/>
              </a:solidFill>
              <a:latin typeface="Calibri"/>
              <a:ea typeface="Calibri"/>
              <a:cs typeface="Calibri"/>
            </a:rPr>
            <a:pPr algn="ctr"/>
            <a:t>PROD_ID_002</a:t>
          </a:fld>
          <a:endParaRPr lang="en-US" sz="3200" b="1" i="0" u="none" strike="noStrike">
            <a:solidFill>
              <a:srgbClr val="000000"/>
            </a:solidFill>
            <a:latin typeface="Calibri"/>
            <a:ea typeface="Calibri"/>
            <a:cs typeface="Calibri"/>
          </a:endParaRPr>
        </a:p>
      </xdr:txBody>
    </xdr:sp>
    <xdr:clientData/>
  </xdr:twoCellAnchor>
  <xdr:twoCellAnchor>
    <xdr:from>
      <xdr:col>14</xdr:col>
      <xdr:colOff>594674</xdr:colOff>
      <xdr:row>14</xdr:row>
      <xdr:rowOff>71347</xdr:rowOff>
    </xdr:from>
    <xdr:to>
      <xdr:col>19</xdr:col>
      <xdr:colOff>21547</xdr:colOff>
      <xdr:row>16</xdr:row>
      <xdr:rowOff>166669</xdr:rowOff>
    </xdr:to>
    <xdr:sp macro="" textlink="'pivot table'!K6">
      <xdr:nvSpPr>
        <xdr:cNvPr id="36" name="Rectangle: Rounded Corners 35">
          <a:extLst>
            <a:ext uri="{FF2B5EF4-FFF2-40B4-BE49-F238E27FC236}">
              <a16:creationId xmlns:a16="http://schemas.microsoft.com/office/drawing/2014/main" id="{495FEC01-3AF6-40B7-91E0-5D34E9E2F4D7}"/>
            </a:ext>
          </a:extLst>
        </xdr:cNvPr>
        <xdr:cNvSpPr/>
      </xdr:nvSpPr>
      <xdr:spPr>
        <a:xfrm>
          <a:off x="9129074" y="2631667"/>
          <a:ext cx="2474873" cy="461082"/>
        </a:xfrm>
        <a:prstGeom prst="roundRect">
          <a:avLst>
            <a:gd name="adj" fmla="val 3194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0D63935-CAA0-4506-B8D1-E3065052343C}" type="TxLink">
            <a:rPr lang="en-US" sz="1400" b="1" i="0" u="none" strike="noStrike">
              <a:solidFill>
                <a:srgbClr val="000000"/>
              </a:solidFill>
              <a:latin typeface="Calibri"/>
              <a:ea typeface="Calibri"/>
              <a:cs typeface="Calibri"/>
            </a:rPr>
            <a:pPr algn="ctr"/>
            <a:t> 9,11,63,070 </a:t>
          </a:fld>
          <a:endParaRPr lang="en-US" sz="3200" b="1" i="0" u="none" strike="noStrike">
            <a:solidFill>
              <a:srgbClr val="000000"/>
            </a:solidFill>
            <a:latin typeface="Calibri"/>
            <a:ea typeface="Calibri"/>
            <a:cs typeface="Calibri"/>
          </a:endParaRPr>
        </a:p>
      </xdr:txBody>
    </xdr:sp>
    <xdr:clientData/>
  </xdr:twoCellAnchor>
  <xdr:twoCellAnchor editAs="oneCell">
    <xdr:from>
      <xdr:col>17</xdr:col>
      <xdr:colOff>412531</xdr:colOff>
      <xdr:row>8</xdr:row>
      <xdr:rowOff>15377</xdr:rowOff>
    </xdr:from>
    <xdr:to>
      <xdr:col>19</xdr:col>
      <xdr:colOff>106214</xdr:colOff>
      <xdr:row>13</xdr:row>
      <xdr:rowOff>24620</xdr:rowOff>
    </xdr:to>
    <xdr:pic>
      <xdr:nvPicPr>
        <xdr:cNvPr id="37" name="Graphic 36" descr="Crown with solid fill">
          <a:extLst>
            <a:ext uri="{FF2B5EF4-FFF2-40B4-BE49-F238E27FC236}">
              <a16:creationId xmlns:a16="http://schemas.microsoft.com/office/drawing/2014/main" id="{08FF6FA1-A819-4EF3-BAD4-F421C91052B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775731" y="1478417"/>
          <a:ext cx="912883" cy="923643"/>
        </a:xfrm>
        <a:prstGeom prst="rect">
          <a:avLst/>
        </a:prstGeom>
      </xdr:spPr>
    </xdr:pic>
    <xdr:clientData/>
  </xdr:twoCellAnchor>
  <xdr:twoCellAnchor>
    <xdr:from>
      <xdr:col>8</xdr:col>
      <xdr:colOff>277555</xdr:colOff>
      <xdr:row>7</xdr:row>
      <xdr:rowOff>149654</xdr:rowOff>
    </xdr:from>
    <xdr:to>
      <xdr:col>14</xdr:col>
      <xdr:colOff>381652</xdr:colOff>
      <xdr:row>17</xdr:row>
      <xdr:rowOff>88812</xdr:rowOff>
    </xdr:to>
    <xdr:graphicFrame macro="">
      <xdr:nvGraphicFramePr>
        <xdr:cNvPr id="38" name="Chart 37">
          <a:extLst>
            <a:ext uri="{FF2B5EF4-FFF2-40B4-BE49-F238E27FC236}">
              <a16:creationId xmlns:a16="http://schemas.microsoft.com/office/drawing/2014/main" id="{EE84D2BB-91B8-4FD9-B94B-B35CEE5BF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434340</xdr:colOff>
          <xdr:row>18</xdr:row>
          <xdr:rowOff>83820</xdr:rowOff>
        </xdr:from>
        <xdr:to>
          <xdr:col>14</xdr:col>
          <xdr:colOff>243840</xdr:colOff>
          <xdr:row>27</xdr:row>
          <xdr:rowOff>38100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295697</xdr:colOff>
      <xdr:row>17</xdr:row>
      <xdr:rowOff>137930</xdr:rowOff>
    </xdr:from>
    <xdr:to>
      <xdr:col>13</xdr:col>
      <xdr:colOff>514950</xdr:colOff>
      <xdr:row>27</xdr:row>
      <xdr:rowOff>97208</xdr:rowOff>
    </xdr:to>
    <xdr:graphicFrame macro="">
      <xdr:nvGraphicFramePr>
        <xdr:cNvPr id="39" name="Chart 38">
          <a:extLst>
            <a:ext uri="{FF2B5EF4-FFF2-40B4-BE49-F238E27FC236}">
              <a16:creationId xmlns:a16="http://schemas.microsoft.com/office/drawing/2014/main" id="{89BC850E-DB9E-4765-8118-D42A09D2AD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486477</xdr:colOff>
      <xdr:row>17</xdr:row>
      <xdr:rowOff>142117</xdr:rowOff>
    </xdr:from>
    <xdr:to>
      <xdr:col>19</xdr:col>
      <xdr:colOff>187353</xdr:colOff>
      <xdr:row>27</xdr:row>
      <xdr:rowOff>95270</xdr:rowOff>
    </xdr:to>
    <xdr:graphicFrame macro="">
      <xdr:nvGraphicFramePr>
        <xdr:cNvPr id="40" name="Chart 39">
          <a:extLst>
            <a:ext uri="{FF2B5EF4-FFF2-40B4-BE49-F238E27FC236}">
              <a16:creationId xmlns:a16="http://schemas.microsoft.com/office/drawing/2014/main" id="{13F9BD94-3DEE-40FD-B62C-348BFBD39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136890</xdr:colOff>
      <xdr:row>27</xdr:row>
      <xdr:rowOff>179796</xdr:rowOff>
    </xdr:from>
    <xdr:to>
      <xdr:col>19</xdr:col>
      <xdr:colOff>191911</xdr:colOff>
      <xdr:row>36</xdr:row>
      <xdr:rowOff>78882</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C4EE881D-1A95-4272-A42E-97EAECB270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842490" y="5117556"/>
              <a:ext cx="4931821" cy="15450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222970</xdr:colOff>
      <xdr:row>28</xdr:row>
      <xdr:rowOff>29739</xdr:rowOff>
    </xdr:from>
    <xdr:to>
      <xdr:col>11</xdr:col>
      <xdr:colOff>26630</xdr:colOff>
      <xdr:row>36</xdr:row>
      <xdr:rowOff>127233</xdr:rowOff>
    </xdr:to>
    <xdr:graphicFrame macro="">
      <xdr:nvGraphicFramePr>
        <xdr:cNvPr id="42" name="Chart 41">
          <a:extLst>
            <a:ext uri="{FF2B5EF4-FFF2-40B4-BE49-F238E27FC236}">
              <a16:creationId xmlns:a16="http://schemas.microsoft.com/office/drawing/2014/main" id="{43B02D33-4B2B-4A74-9699-D5F08FCBC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23732</xdr:colOff>
      <xdr:row>28</xdr:row>
      <xdr:rowOff>27255</xdr:rowOff>
    </xdr:from>
    <xdr:to>
      <xdr:col>3</xdr:col>
      <xdr:colOff>119397</xdr:colOff>
      <xdr:row>36</xdr:row>
      <xdr:rowOff>136174</xdr:rowOff>
    </xdr:to>
    <xdr:graphicFrame macro="">
      <xdr:nvGraphicFramePr>
        <xdr:cNvPr id="43" name="Chart 42">
          <a:extLst>
            <a:ext uri="{FF2B5EF4-FFF2-40B4-BE49-F238E27FC236}">
              <a16:creationId xmlns:a16="http://schemas.microsoft.com/office/drawing/2014/main" id="{285395FD-5917-47F4-A40B-6882CBFC8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82156</xdr:colOff>
      <xdr:row>8</xdr:row>
      <xdr:rowOff>28144</xdr:rowOff>
    </xdr:from>
    <xdr:to>
      <xdr:col>3</xdr:col>
      <xdr:colOff>62418</xdr:colOff>
      <xdr:row>12</xdr:row>
      <xdr:rowOff>160180</xdr:rowOff>
    </xdr:to>
    <mc:AlternateContent xmlns:mc="http://schemas.openxmlformats.org/markup-compatibility/2006" xmlns:a14="http://schemas.microsoft.com/office/drawing/2010/main">
      <mc:Choice Requires="a14">
        <xdr:graphicFrame macro="">
          <xdr:nvGraphicFramePr>
            <xdr:cNvPr id="44" name="Year 4">
              <a:extLst>
                <a:ext uri="{FF2B5EF4-FFF2-40B4-BE49-F238E27FC236}">
                  <a16:creationId xmlns:a16="http://schemas.microsoft.com/office/drawing/2014/main" id="{BFB3852B-4E5A-4AD6-8F23-4451450E6E2F}"/>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82156" y="1501902"/>
              <a:ext cx="1814086" cy="868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136644</xdr:colOff>
      <xdr:row>14</xdr:row>
      <xdr:rowOff>20361</xdr:rowOff>
    </xdr:from>
    <xdr:to>
      <xdr:col>3</xdr:col>
      <xdr:colOff>21506</xdr:colOff>
      <xdr:row>27</xdr:row>
      <xdr:rowOff>24171</xdr:rowOff>
    </xdr:to>
    <mc:AlternateContent xmlns:mc="http://schemas.openxmlformats.org/markup-compatibility/2006" xmlns:a14="http://schemas.microsoft.com/office/drawing/2010/main">
      <mc:Choice Requires="a14">
        <xdr:graphicFrame macro="">
          <xdr:nvGraphicFramePr>
            <xdr:cNvPr id="45" name="Month 2">
              <a:extLst>
                <a:ext uri="{FF2B5EF4-FFF2-40B4-BE49-F238E27FC236}">
                  <a16:creationId xmlns:a16="http://schemas.microsoft.com/office/drawing/2014/main" id="{2ADCCD6B-6830-4E63-9050-98BC8CE554EA}"/>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36644" y="2599438"/>
              <a:ext cx="1718686" cy="2398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224204</xdr:colOff>
      <xdr:row>7</xdr:row>
      <xdr:rowOff>156326</xdr:rowOff>
    </xdr:from>
    <xdr:to>
      <xdr:col>8</xdr:col>
      <xdr:colOff>205990</xdr:colOff>
      <xdr:row>24</xdr:row>
      <xdr:rowOff>113997</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B0E56353-C6D5-4265-8D3D-49A32E2801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053004" y="1436486"/>
              <a:ext cx="3029786" cy="30666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324803</xdr:colOff>
      <xdr:row>25</xdr:row>
      <xdr:rowOff>5392</xdr:rowOff>
    </xdr:from>
    <xdr:to>
      <xdr:col>8</xdr:col>
      <xdr:colOff>195106</xdr:colOff>
      <xdr:row>28</xdr:row>
      <xdr:rowOff>73510</xdr:rowOff>
    </xdr:to>
    <mc:AlternateContent xmlns:mc="http://schemas.openxmlformats.org/markup-compatibility/2006" xmlns:sle15="http://schemas.microsoft.com/office/drawing/2012/slicer">
      <mc:Choice Requires="sle15">
        <xdr:graphicFrame macro="">
          <xdr:nvGraphicFramePr>
            <xdr:cNvPr id="47" name="Year 7">
              <a:extLst>
                <a:ext uri="{FF2B5EF4-FFF2-40B4-BE49-F238E27FC236}">
                  <a16:creationId xmlns:a16="http://schemas.microsoft.com/office/drawing/2014/main" id="{A54B8934-A596-41E3-9185-3B524021AC52}"/>
                </a:ext>
              </a:extLst>
            </xdr:cNvPr>
            <xdr:cNvGraphicFramePr/>
          </xdr:nvGraphicFramePr>
          <xdr:xfrm>
            <a:off x="0" y="0"/>
            <a:ext cx="0" cy="0"/>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2158627" y="4610887"/>
              <a:ext cx="2926677" cy="62077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wanth Reddy" refreshedDate="45768.99501111111" createdVersion="8" refreshedVersion="8" minRefreshableVersion="3" recordCount="2200" xr:uid="{5B36624D-133A-4D71-B9AC-2ABCA4CB4B64}">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30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 v="CUST_ID_265"/>
        <s v="CUST_ID_200"/>
        <s v="CUST_ID_248"/>
        <s v="CUST_ID_186"/>
        <s v="CUST_ID_283"/>
        <s v="CUST_ID_266"/>
        <s v="CUST_ID_211"/>
        <s v="CUST_ID_176"/>
        <s v="CUST_ID_216"/>
        <s v="CUST_ID_167"/>
        <s v="CUST_ID_187"/>
        <s v="CUST_ID_297"/>
        <s v="CUST_ID_168"/>
        <s v="CUST_ID_162"/>
        <s v="CUST_ID_185"/>
        <s v="CUST_ID_269"/>
        <s v="CUST_ID_268"/>
        <s v="CUST_ID_161"/>
        <s v="CUST_ID_215"/>
        <s v="CUST_ID_235"/>
        <s v="CUST_ID_263"/>
        <s v="CUST_ID_245"/>
        <s v="CUST_ID_261"/>
        <s v="CUST_ID_234"/>
        <s v="CUST_ID_193"/>
        <s v="CUST_ID_262"/>
        <s v="CUST_ID_244"/>
        <s v="CUST_ID_243"/>
        <s v="CUST_ID_252"/>
        <s v="CUST_ID_157"/>
        <s v="CUST_ID_218"/>
        <s v="CUST_ID_276"/>
        <s v="CUST_ID_195"/>
        <s v="CUST_ID_291"/>
        <s v="CUST_ID_270"/>
        <s v="CUST_ID_273"/>
        <s v="CUST_ID_183"/>
        <s v="CUST_ID_171"/>
        <s v="CUST_ID_287"/>
        <s v="CUST_ID_194"/>
        <s v="CUST_ID_158"/>
        <s v="CUST_ID_274"/>
        <s v="CUST_ID_166"/>
        <s v="CUST_ID_238"/>
        <s v="CUST_ID_239"/>
        <s v="CUST_ID_232"/>
        <s v="CUST_ID_214"/>
        <s v="CUST_ID_278"/>
        <s v="CUST_ID_156"/>
        <s v="CUST_ID_300"/>
        <s v="CUST_ID_224"/>
        <s v="CUST_ID_251"/>
        <s v="CUST_ID_281"/>
        <s v="CUST_ID_236"/>
        <s v="CUST_ID_237"/>
        <s v="CUST_ID_272"/>
        <s v="CUST_ID_299"/>
        <s v="CUST_ID_285"/>
        <s v="CUST_ID_159"/>
        <s v="CUST_ID_231"/>
        <s v="CUST_ID_279"/>
        <s v="CUST_ID_294"/>
        <s v="CUST_ID_227"/>
        <s v="CUST_ID_202"/>
        <s v="CUST_ID_213"/>
        <s v="CUST_ID_152"/>
        <s v="CUST_ID_173"/>
        <s v="CUST_ID_257"/>
        <s v="CUST_ID_225"/>
        <s v="CUST_ID_280"/>
        <s v="CUST_ID_192"/>
        <s v="CUST_ID_260"/>
        <s v="CUST_ID_198"/>
        <s v="CUST_ID_217"/>
        <s v="CUST_ID_228"/>
        <s v="CUST_ID_254"/>
        <s v="CUST_ID_190"/>
        <s v="CUST_ID_288"/>
        <s v="CUST_ID_170"/>
        <s v="CUST_ID_180"/>
        <s v="CUST_ID_165"/>
        <s v="CUST_ID_259"/>
        <s v="CUST_ID_258"/>
        <s v="CUST_ID_247"/>
        <s v="CUST_ID_181"/>
        <s v="CUST_ID_151"/>
        <s v="CUST_ID_221"/>
        <s v="CUST_ID_155"/>
        <s v="CUST_ID_253"/>
        <s v="CUST_ID_298"/>
        <s v="CUST_ID_284"/>
        <s v="CUST_ID_293"/>
        <s v="CUST_ID_164"/>
        <s v="CUST_ID_292"/>
        <s v="CUST_ID_229"/>
        <s v="CUST_ID_188"/>
        <s v="CUST_ID_246"/>
        <s v="CUST_ID_178"/>
        <s v="CUST_ID_241"/>
        <s v="CUST_ID_220"/>
        <s v="CUST_ID_196"/>
        <s v="CUST_ID_289"/>
        <s v="CUST_ID_250"/>
        <s v="CUST_ID_264"/>
        <s v="CUST_ID_290"/>
        <s v="CUST_ID_204"/>
        <s v="CUST_ID_242"/>
        <s v="CUST_ID_207"/>
        <s v="CUST_ID_233"/>
        <s v="CUST_ID_184"/>
        <s v="CUST_ID_205"/>
        <s v="CUST_ID_172"/>
        <s v="CUST_ID_210"/>
        <s v="CUST_ID_153"/>
        <s v="CUST_ID_177"/>
        <s v="CUST_ID_256"/>
        <s v="CUST_ID_169"/>
        <s v="CUST_ID_271"/>
        <s v="CUST_ID_230"/>
        <s v="CUST_ID_219"/>
        <s v="CUST_ID_189"/>
        <s v="CUST_ID_201"/>
        <s v="CUST_ID_191"/>
        <s v="CUST_ID_282"/>
        <s v="CUST_ID_182"/>
        <s v="CUST_ID_277"/>
        <s v="CUST_ID_179"/>
        <s v="CUST_ID_208"/>
        <s v="CUST_ID_296"/>
        <s v="CUST_ID_295"/>
        <s v="CUST_ID_240"/>
        <s v="CUST_ID_255"/>
        <s v="CUST_ID_160"/>
        <s v="CUST_ID_163"/>
        <s v="CUST_ID_174"/>
        <s v="CUST_ID_249"/>
        <s v="CUST_ID_267"/>
        <s v="CUST_ID_175"/>
        <s v="CUST_ID_197"/>
        <s v="CUST_ID_199"/>
        <s v="CUST_ID_286"/>
        <s v="CUST_ID_226"/>
        <s v="CUST_ID_203"/>
        <s v="CUST_ID_212"/>
        <s v="CUST_ID_275"/>
        <s v="CUST_ID_209"/>
        <s v="CUST_ID_223"/>
        <s v="CUST_ID_154"/>
        <s v="CUST_ID_206"/>
        <s v="CUST_ID_222"/>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395341.5"/>
    </cacheField>
    <cacheField name="Discounts" numFmtId="0">
      <sharedItems containsSemiMixedTypes="0" containsString="0" containsNumber="1" minValue="0" maxValue="208535.25"/>
    </cacheField>
    <cacheField name="Sales" numFmtId="43">
      <sharedItems containsSemiMixedTypes="0" containsString="0" containsNumber="1" minValue="1655.08" maxValue="1387652"/>
    </cacheField>
    <cacheField name="Sales ('000)" numFmtId="43">
      <sharedItems containsSemiMixedTypes="0" containsString="0" containsNumber="1" minValue="1.6550799999999999" maxValue="1387.65"/>
    </cacheField>
    <cacheField name="COGS" numFmtId="43">
      <sharedItems containsSemiMixedTypes="0" containsString="0" containsNumber="1" minValue="612.87" maxValue="1030268.2"/>
    </cacheField>
    <cacheField name="Profit" numFmtId="43">
      <sharedItems containsSemiMixedTypes="0" containsString="0" containsNumber="1" minValue="-489508.32" maxValue="1362360.15"/>
    </cacheField>
    <cacheField name="Profit ('000)" numFmtId="43">
      <sharedItems containsSemiMixedTypes="0" containsString="0" containsNumber="1" minValue="-489.51" maxValue="1362.36"/>
    </cacheField>
    <cacheField name="Date" numFmtId="14">
      <sharedItems containsSemiMixedTypes="0" containsNonDate="0" containsDate="1" containsString="0" minDate="2021-01-02T00:00:00" maxDate="2025-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4" count="4">
        <n v="2021"/>
        <n v="2022"/>
        <n v="2023"/>
        <n v="2024"/>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2103100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r>
    <x v="1"/>
    <x v="150"/>
    <x v="4"/>
    <s v="Low"/>
    <n v="964.2"/>
    <n v="3"/>
    <n v="15"/>
    <n v="14463"/>
    <n v="723.15"/>
    <n v="13739.85"/>
    <n v="13.74"/>
    <n v="2892.6"/>
    <n v="10847.25"/>
    <n v="10.85"/>
    <d v="2023-01-01T00:00:00"/>
    <x v="1"/>
    <s v="Q1"/>
    <x v="2"/>
    <s v="Alice Moore"/>
    <x v="4"/>
    <x v="7"/>
  </r>
  <r>
    <x v="2"/>
    <x v="151"/>
    <x v="5"/>
    <s v="High"/>
    <n v="569.34"/>
    <n v="260"/>
    <n v="300"/>
    <n v="170802"/>
    <n v="25620.3"/>
    <n v="145181.70000000001"/>
    <n v="145.18"/>
    <n v="148028.4"/>
    <n v="-2846.7"/>
    <n v="-2.85"/>
    <d v="2023-01-02T00:00:00"/>
    <x v="1"/>
    <s v="Q1"/>
    <x v="2"/>
    <s v="Frank Rodriguez"/>
    <x v="5"/>
    <x v="4"/>
  </r>
  <r>
    <x v="4"/>
    <x v="152"/>
    <x v="4"/>
    <s v="High"/>
    <n v="1949.4"/>
    <n v="3"/>
    <n v="12"/>
    <n v="23392.799999999999"/>
    <n v="3508.92"/>
    <n v="19883.88"/>
    <n v="19.88"/>
    <n v="5848.2"/>
    <n v="14035.68"/>
    <n v="14.04"/>
    <d v="2023-01-02T00:00:00"/>
    <x v="1"/>
    <s v="Q1"/>
    <x v="2"/>
    <s v="Oscar Jones"/>
    <x v="4"/>
    <x v="3"/>
  </r>
  <r>
    <x v="2"/>
    <x v="153"/>
    <x v="0"/>
    <s v="High"/>
    <n v="899.29"/>
    <n v="5"/>
    <n v="300"/>
    <n v="269787"/>
    <n v="40468.050000000003"/>
    <n v="229318.95"/>
    <n v="229.32"/>
    <n v="4496.45"/>
    <n v="224822.5"/>
    <n v="224.82"/>
    <d v="2023-01-03T00:00:00"/>
    <x v="1"/>
    <s v="Q1"/>
    <x v="2"/>
    <s v="Paul Smith"/>
    <x v="0"/>
    <x v="1"/>
  </r>
  <r>
    <x v="0"/>
    <x v="154"/>
    <x v="2"/>
    <s v="None"/>
    <n v="2526.23"/>
    <n v="120"/>
    <n v="125"/>
    <n v="315778.75"/>
    <n v="0"/>
    <n v="315778.75"/>
    <n v="315.77999999999997"/>
    <n v="303147.59999999998"/>
    <n v="12631.15"/>
    <n v="12.63"/>
    <d v="2023-01-03T00:00:00"/>
    <x v="1"/>
    <s v="Q1"/>
    <x v="2"/>
    <s v="Bob Johnson"/>
    <x v="2"/>
    <x v="4"/>
  </r>
  <r>
    <x v="4"/>
    <x v="155"/>
    <x v="1"/>
    <s v="High"/>
    <n v="637.57000000000005"/>
    <n v="10"/>
    <n v="12"/>
    <n v="7650.84"/>
    <n v="1147.6300000000001"/>
    <n v="6503.21"/>
    <n v="6.5"/>
    <n v="6375.7"/>
    <n v="127.51"/>
    <n v="0.13"/>
    <d v="2023-01-03T00:00:00"/>
    <x v="1"/>
    <s v="Q1"/>
    <x v="2"/>
    <s v="Oscar Moore"/>
    <x v="1"/>
    <x v="3"/>
  </r>
  <r>
    <x v="2"/>
    <x v="155"/>
    <x v="0"/>
    <s v="High"/>
    <n v="242.61"/>
    <n v="5"/>
    <n v="300"/>
    <n v="72783"/>
    <n v="10917.45"/>
    <n v="61865.55"/>
    <n v="61.87"/>
    <n v="1213.05"/>
    <n v="60652.5"/>
    <n v="60.65"/>
    <d v="2023-01-06T00:00:00"/>
    <x v="1"/>
    <s v="Q1"/>
    <x v="2"/>
    <s v="Oscar Moore"/>
    <x v="0"/>
    <x v="5"/>
  </r>
  <r>
    <x v="3"/>
    <x v="156"/>
    <x v="0"/>
    <s v="Medium"/>
    <n v="1673.62"/>
    <n v="5"/>
    <n v="350"/>
    <n v="585767"/>
    <n v="58576.7"/>
    <n v="527190.30000000005"/>
    <n v="527.19000000000005"/>
    <n v="8368.1"/>
    <n v="518822.2"/>
    <n v="518.82000000000005"/>
    <d v="2023-01-07T00:00:00"/>
    <x v="1"/>
    <s v="Q1"/>
    <x v="2"/>
    <s v="Kevin Smith"/>
    <x v="0"/>
    <x v="5"/>
  </r>
  <r>
    <x v="2"/>
    <x v="157"/>
    <x v="1"/>
    <s v="Low"/>
    <n v="230.64"/>
    <n v="10"/>
    <n v="300"/>
    <n v="69192"/>
    <n v="3459.6"/>
    <n v="65732.399999999994"/>
    <n v="65.73"/>
    <n v="2306.4"/>
    <n v="63426"/>
    <n v="63.43"/>
    <d v="2023-01-07T00:00:00"/>
    <x v="1"/>
    <s v="Q1"/>
    <x v="2"/>
    <s v="David Smith"/>
    <x v="1"/>
    <x v="7"/>
  </r>
  <r>
    <x v="3"/>
    <x v="153"/>
    <x v="3"/>
    <s v="None"/>
    <n v="3717.57"/>
    <n v="250"/>
    <n v="350"/>
    <n v="1301149.5"/>
    <n v="0"/>
    <n v="1301149.5"/>
    <n v="1301.1500000000001"/>
    <n v="929392.5"/>
    <n v="371757"/>
    <n v="371.76"/>
    <d v="2023-01-08T00:00:00"/>
    <x v="1"/>
    <s v="Q1"/>
    <x v="2"/>
    <s v="Paul Smith"/>
    <x v="3"/>
    <x v="0"/>
  </r>
  <r>
    <x v="1"/>
    <x v="158"/>
    <x v="1"/>
    <s v="High"/>
    <n v="666.78"/>
    <n v="10"/>
    <n v="15"/>
    <n v="10001.700000000001"/>
    <n v="1500.26"/>
    <n v="8501.44"/>
    <n v="8.5"/>
    <n v="6667.8"/>
    <n v="1833.64"/>
    <n v="1.83"/>
    <d v="2023-01-08T00:00:00"/>
    <x v="1"/>
    <s v="Q1"/>
    <x v="2"/>
    <s v="Nina Moore"/>
    <x v="1"/>
    <x v="4"/>
  </r>
  <r>
    <x v="2"/>
    <x v="156"/>
    <x v="0"/>
    <s v="None"/>
    <n v="390.75"/>
    <n v="5"/>
    <n v="300"/>
    <n v="117225"/>
    <n v="0"/>
    <n v="117225"/>
    <n v="117.22"/>
    <n v="1953.75"/>
    <n v="115271.25"/>
    <n v="115.27"/>
    <d v="2023-01-09T00:00:00"/>
    <x v="1"/>
    <s v="Q1"/>
    <x v="2"/>
    <s v="Kevin Smith"/>
    <x v="0"/>
    <x v="7"/>
  </r>
  <r>
    <x v="0"/>
    <x v="159"/>
    <x v="3"/>
    <s v="None"/>
    <n v="2263.91"/>
    <n v="250"/>
    <n v="125"/>
    <n v="282988.75"/>
    <n v="0"/>
    <n v="282988.75"/>
    <n v="282.99"/>
    <n v="565977.5"/>
    <n v="-282988.75"/>
    <n v="-282.99"/>
    <d v="2023-01-10T00:00:00"/>
    <x v="1"/>
    <s v="Q1"/>
    <x v="2"/>
    <s v="Charlie Davis"/>
    <x v="3"/>
    <x v="3"/>
  </r>
  <r>
    <x v="2"/>
    <x v="160"/>
    <x v="3"/>
    <s v="None"/>
    <n v="691.85"/>
    <n v="250"/>
    <n v="300"/>
    <n v="207555"/>
    <n v="0"/>
    <n v="207555"/>
    <n v="207.56"/>
    <n v="172962.5"/>
    <n v="34592.5"/>
    <n v="34.590000000000003"/>
    <d v="2023-01-10T00:00:00"/>
    <x v="1"/>
    <s v="Q1"/>
    <x v="2"/>
    <s v="David Wilson"/>
    <x v="3"/>
    <x v="3"/>
  </r>
  <r>
    <x v="3"/>
    <x v="161"/>
    <x v="1"/>
    <s v="None"/>
    <n v="2570.4499999999998"/>
    <n v="10"/>
    <n v="350"/>
    <n v="899657.5"/>
    <n v="0"/>
    <n v="899657.5"/>
    <n v="899.66"/>
    <n v="25704.5"/>
    <n v="873953"/>
    <n v="873.95"/>
    <d v="2023-01-11T00:00:00"/>
    <x v="1"/>
    <s v="Q1"/>
    <x v="2"/>
    <s v="Steve Taylor"/>
    <x v="1"/>
    <x v="5"/>
  </r>
  <r>
    <x v="4"/>
    <x v="162"/>
    <x v="4"/>
    <s v="None"/>
    <n v="1085.68"/>
    <n v="3"/>
    <n v="12"/>
    <n v="13028.16"/>
    <n v="0"/>
    <n v="13028.16"/>
    <n v="13.03"/>
    <n v="3257.04"/>
    <n v="9771.1200000000008"/>
    <n v="9.77"/>
    <d v="2023-01-13T00:00:00"/>
    <x v="1"/>
    <s v="Q1"/>
    <x v="2"/>
    <s v="David Moore"/>
    <x v="4"/>
    <x v="7"/>
  </r>
  <r>
    <x v="3"/>
    <x v="163"/>
    <x v="2"/>
    <s v="Medium"/>
    <n v="3241.95"/>
    <n v="120"/>
    <n v="350"/>
    <n v="1134682.5"/>
    <n v="113468.25"/>
    <n v="1021214.25"/>
    <n v="1021.21"/>
    <n v="389034"/>
    <n v="632180.25"/>
    <n v="632.17999999999995"/>
    <d v="2023-01-13T00:00:00"/>
    <x v="1"/>
    <s v="Q1"/>
    <x v="2"/>
    <s v="Nina Martin"/>
    <x v="2"/>
    <x v="5"/>
  </r>
  <r>
    <x v="2"/>
    <x v="162"/>
    <x v="1"/>
    <s v="None"/>
    <n v="817.2"/>
    <n v="10"/>
    <n v="300"/>
    <n v="245160"/>
    <n v="0"/>
    <n v="245160"/>
    <n v="245.16"/>
    <n v="8172"/>
    <n v="236988"/>
    <n v="236.99"/>
    <d v="2023-01-15T00:00:00"/>
    <x v="1"/>
    <s v="Q1"/>
    <x v="2"/>
    <s v="David Moore"/>
    <x v="1"/>
    <x v="5"/>
  </r>
  <r>
    <x v="0"/>
    <x v="164"/>
    <x v="2"/>
    <s v="Medium"/>
    <n v="2627.02"/>
    <n v="120"/>
    <n v="125"/>
    <n v="328377.5"/>
    <n v="32837.75"/>
    <n v="295539.75"/>
    <n v="295.54000000000002"/>
    <n v="315242.40000000002"/>
    <n v="-19702.650000000001"/>
    <n v="-19.7"/>
    <d v="2023-01-15T00:00:00"/>
    <x v="1"/>
    <s v="Q1"/>
    <x v="2"/>
    <s v="Quincy Garcia"/>
    <x v="2"/>
    <x v="2"/>
  </r>
  <r>
    <x v="3"/>
    <x v="165"/>
    <x v="5"/>
    <s v="Low"/>
    <n v="3434.49"/>
    <n v="260"/>
    <n v="350"/>
    <n v="1202071.5"/>
    <n v="60103.58"/>
    <n v="1141967.92"/>
    <n v="1141.97"/>
    <n v="892967.4"/>
    <n v="249000.52"/>
    <n v="249"/>
    <d v="2023-01-15T00:00:00"/>
    <x v="1"/>
    <s v="Q1"/>
    <x v="2"/>
    <s v="Julia Davis"/>
    <x v="5"/>
    <x v="1"/>
  </r>
  <r>
    <x v="0"/>
    <x v="166"/>
    <x v="2"/>
    <s v="Low"/>
    <n v="1087.6099999999999"/>
    <n v="120"/>
    <n v="125"/>
    <n v="135951.25"/>
    <n v="6797.56"/>
    <n v="129153.69"/>
    <n v="129.15"/>
    <n v="130513.2"/>
    <n v="-1359.51"/>
    <n v="-1.36"/>
    <d v="2023-01-16T00:00:00"/>
    <x v="1"/>
    <s v="Q1"/>
    <x v="2"/>
    <s v="Julia Gonzalez"/>
    <x v="2"/>
    <x v="3"/>
  </r>
  <r>
    <x v="2"/>
    <x v="167"/>
    <x v="2"/>
    <s v="High"/>
    <n v="991.3"/>
    <n v="120"/>
    <n v="300"/>
    <n v="297390"/>
    <n v="44608.5"/>
    <n v="252781.5"/>
    <n v="252.78"/>
    <n v="118956"/>
    <n v="133825.5"/>
    <n v="133.83000000000001"/>
    <d v="2023-01-16T00:00:00"/>
    <x v="1"/>
    <s v="Q1"/>
    <x v="2"/>
    <s v="Quincy Brown"/>
    <x v="2"/>
    <x v="7"/>
  </r>
  <r>
    <x v="0"/>
    <x v="168"/>
    <x v="5"/>
    <s v="Low"/>
    <n v="1572.22"/>
    <n v="260"/>
    <n v="125"/>
    <n v="196527.5"/>
    <n v="9826.3799999999992"/>
    <n v="186701.12"/>
    <n v="186.7"/>
    <n v="408777.2"/>
    <n v="-222076.08"/>
    <n v="-222.08"/>
    <d v="2023-01-17T00:00:00"/>
    <x v="1"/>
    <s v="Q1"/>
    <x v="2"/>
    <s v="Eva Taylor"/>
    <x v="5"/>
    <x v="0"/>
  </r>
  <r>
    <x v="2"/>
    <x v="169"/>
    <x v="0"/>
    <s v="Medium"/>
    <n v="549.55999999999995"/>
    <n v="5"/>
    <n v="300"/>
    <n v="164868"/>
    <n v="16486.8"/>
    <n v="148381.20000000001"/>
    <n v="148.38"/>
    <n v="2747.8"/>
    <n v="145633.4"/>
    <n v="145.63"/>
    <d v="2023-01-18T00:00:00"/>
    <x v="1"/>
    <s v="Q1"/>
    <x v="2"/>
    <s v="Grace Johnson"/>
    <x v="0"/>
    <x v="6"/>
  </r>
  <r>
    <x v="3"/>
    <x v="170"/>
    <x v="2"/>
    <s v="Low"/>
    <n v="2488.61"/>
    <n v="120"/>
    <n v="350"/>
    <n v="871013.5"/>
    <n v="43550.68"/>
    <n v="827462.82"/>
    <n v="827.46"/>
    <n v="298633.2"/>
    <n v="528829.62"/>
    <n v="528.83000000000004"/>
    <d v="2023-01-19T00:00:00"/>
    <x v="1"/>
    <s v="Q1"/>
    <x v="2"/>
    <s v="Ian Jones"/>
    <x v="2"/>
    <x v="7"/>
  </r>
  <r>
    <x v="4"/>
    <x v="171"/>
    <x v="2"/>
    <s v="None"/>
    <n v="1590.62"/>
    <n v="120"/>
    <n v="12"/>
    <n v="19087.439999999999"/>
    <n v="0"/>
    <n v="19087.439999999999"/>
    <n v="19.09"/>
    <n v="190874.4"/>
    <n v="-171786.96"/>
    <n v="-171.79"/>
    <d v="2023-01-20T00:00:00"/>
    <x v="1"/>
    <s v="Q1"/>
    <x v="2"/>
    <s v="Julia Brown"/>
    <x v="2"/>
    <x v="1"/>
  </r>
  <r>
    <x v="4"/>
    <x v="172"/>
    <x v="1"/>
    <s v="Medium"/>
    <n v="981.82"/>
    <n v="10"/>
    <n v="12"/>
    <n v="11781.84"/>
    <n v="1178.18"/>
    <n v="10603.66"/>
    <n v="10.6"/>
    <n v="9818.2000000000007"/>
    <n v="785.46"/>
    <n v="0.79"/>
    <d v="2023-01-20T00:00:00"/>
    <x v="1"/>
    <s v="Q1"/>
    <x v="2"/>
    <s v="Grace Moore"/>
    <x v="1"/>
    <x v="1"/>
  </r>
  <r>
    <x v="2"/>
    <x v="173"/>
    <x v="2"/>
    <s v="High"/>
    <n v="682.1"/>
    <n v="120"/>
    <n v="300"/>
    <n v="204630"/>
    <n v="30694.5"/>
    <n v="173935.5"/>
    <n v="173.94"/>
    <n v="81852"/>
    <n v="92083.5"/>
    <n v="92.08"/>
    <d v="2023-01-21T00:00:00"/>
    <x v="1"/>
    <s v="Q1"/>
    <x v="2"/>
    <s v="Paul Davis"/>
    <x v="2"/>
    <x v="6"/>
  </r>
  <r>
    <x v="3"/>
    <x v="174"/>
    <x v="2"/>
    <s v="High"/>
    <n v="1127.07"/>
    <n v="120"/>
    <n v="350"/>
    <n v="394474.5"/>
    <n v="59171.17"/>
    <n v="335303.33"/>
    <n v="335.3"/>
    <n v="135248.4"/>
    <n v="200054.93"/>
    <n v="200.05"/>
    <d v="2023-01-21T00:00:00"/>
    <x v="1"/>
    <s v="Q1"/>
    <x v="2"/>
    <s v="Tina Williams"/>
    <x v="2"/>
    <x v="5"/>
  </r>
  <r>
    <x v="2"/>
    <x v="175"/>
    <x v="5"/>
    <s v="None"/>
    <n v="260.02999999999997"/>
    <n v="260"/>
    <n v="300"/>
    <n v="78009"/>
    <n v="0"/>
    <n v="78009"/>
    <n v="78.010000000000005"/>
    <n v="67607.8"/>
    <n v="10401.200000000001"/>
    <n v="10.4"/>
    <d v="2023-01-22T00:00:00"/>
    <x v="1"/>
    <s v="Q1"/>
    <x v="2"/>
    <s v="David Johnson"/>
    <x v="5"/>
    <x v="6"/>
  </r>
  <r>
    <x v="4"/>
    <x v="176"/>
    <x v="5"/>
    <s v="Low"/>
    <n v="1929.18"/>
    <n v="260"/>
    <n v="12"/>
    <n v="23150.16"/>
    <n v="1157.51"/>
    <n v="21992.65"/>
    <n v="21.99"/>
    <n v="501586.8"/>
    <n v="-479594.15"/>
    <n v="-479.59"/>
    <d v="2023-01-22T00:00:00"/>
    <x v="1"/>
    <s v="Q1"/>
    <x v="2"/>
    <s v="Kevin Brown"/>
    <x v="5"/>
    <x v="2"/>
  </r>
  <r>
    <x v="0"/>
    <x v="170"/>
    <x v="1"/>
    <s v="None"/>
    <n v="1471.99"/>
    <n v="10"/>
    <n v="125"/>
    <n v="183998.75"/>
    <n v="0"/>
    <n v="183998.75"/>
    <n v="184"/>
    <n v="14719.9"/>
    <n v="169278.85"/>
    <n v="169.28"/>
    <d v="2023-01-22T00:00:00"/>
    <x v="1"/>
    <s v="Q1"/>
    <x v="2"/>
    <s v="Ian Jones"/>
    <x v="1"/>
    <x v="5"/>
  </r>
  <r>
    <x v="3"/>
    <x v="177"/>
    <x v="4"/>
    <s v="None"/>
    <n v="2815.28"/>
    <n v="3"/>
    <n v="350"/>
    <n v="985348"/>
    <n v="0"/>
    <n v="985348"/>
    <n v="985.35"/>
    <n v="8445.84"/>
    <n v="976902.16"/>
    <n v="976.9"/>
    <d v="2023-01-23T00:00:00"/>
    <x v="1"/>
    <s v="Q1"/>
    <x v="2"/>
    <s v="Quincy Smith"/>
    <x v="4"/>
    <x v="7"/>
  </r>
  <r>
    <x v="2"/>
    <x v="171"/>
    <x v="3"/>
    <s v="None"/>
    <n v="659.14"/>
    <n v="250"/>
    <n v="300"/>
    <n v="197742"/>
    <n v="0"/>
    <n v="197742"/>
    <n v="197.74"/>
    <n v="164785"/>
    <n v="32957"/>
    <n v="32.96"/>
    <d v="2023-01-25T00:00:00"/>
    <x v="1"/>
    <s v="Q1"/>
    <x v="2"/>
    <s v="Julia Brown"/>
    <x v="3"/>
    <x v="5"/>
  </r>
  <r>
    <x v="2"/>
    <x v="178"/>
    <x v="5"/>
    <s v="Medium"/>
    <n v="399.69"/>
    <n v="260"/>
    <n v="300"/>
    <n v="119907"/>
    <n v="11990.7"/>
    <n v="107916.3"/>
    <n v="107.92"/>
    <n v="103919.4"/>
    <n v="3996.9"/>
    <n v="4"/>
    <d v="2023-01-26T00:00:00"/>
    <x v="1"/>
    <s v="Q1"/>
    <x v="2"/>
    <s v="Rachel Davis"/>
    <x v="5"/>
    <x v="1"/>
  </r>
  <r>
    <x v="1"/>
    <x v="179"/>
    <x v="3"/>
    <s v="High"/>
    <n v="1870.31"/>
    <n v="250"/>
    <n v="15"/>
    <n v="28054.65"/>
    <n v="4208.2"/>
    <n v="23846.45"/>
    <n v="23.85"/>
    <n v="467577.5"/>
    <n v="-443731.05"/>
    <n v="-443.73"/>
    <d v="2023-01-26T00:00:00"/>
    <x v="1"/>
    <s v="Q1"/>
    <x v="2"/>
    <s v="Tina Miller"/>
    <x v="3"/>
    <x v="1"/>
  </r>
  <r>
    <x v="2"/>
    <x v="180"/>
    <x v="5"/>
    <s v="High"/>
    <n v="371.66"/>
    <n v="260"/>
    <n v="300"/>
    <n v="111498"/>
    <n v="16724.7"/>
    <n v="94773.3"/>
    <n v="94.77"/>
    <n v="96631.6"/>
    <n v="-1858.3"/>
    <n v="-1.86"/>
    <d v="2023-01-26T00:00:00"/>
    <x v="1"/>
    <s v="Q1"/>
    <x v="2"/>
    <s v="Nina Miller"/>
    <x v="5"/>
    <x v="4"/>
  </r>
  <r>
    <x v="1"/>
    <x v="181"/>
    <x v="0"/>
    <s v="Low"/>
    <n v="1779.24"/>
    <n v="5"/>
    <n v="15"/>
    <n v="26688.6"/>
    <n v="1334.43"/>
    <n v="25354.17"/>
    <n v="25.35"/>
    <n v="8896.2000000000007"/>
    <n v="16457.97"/>
    <n v="16.46"/>
    <d v="2023-01-27T00:00:00"/>
    <x v="1"/>
    <s v="Q1"/>
    <x v="2"/>
    <s v="Hannah Williams"/>
    <x v="0"/>
    <x v="7"/>
  </r>
  <r>
    <x v="3"/>
    <x v="182"/>
    <x v="0"/>
    <s v="Medium"/>
    <n v="3003.52"/>
    <n v="5"/>
    <n v="350"/>
    <n v="1051232"/>
    <n v="105123.2"/>
    <n v="946108.8"/>
    <n v="946.11"/>
    <n v="15017.6"/>
    <n v="931091.2"/>
    <n v="931.09"/>
    <d v="2023-01-27T00:00:00"/>
    <x v="1"/>
    <s v="Q1"/>
    <x v="2"/>
    <s v="David Lopez"/>
    <x v="0"/>
    <x v="1"/>
  </r>
  <r>
    <x v="4"/>
    <x v="183"/>
    <x v="2"/>
    <s v="Medium"/>
    <n v="1777.04"/>
    <n v="120"/>
    <n v="12"/>
    <n v="21324.48"/>
    <n v="2132.4499999999998"/>
    <n v="19192.03"/>
    <n v="19.190000000000001"/>
    <n v="213244.79999999999"/>
    <n v="-194052.77"/>
    <n v="-194.05"/>
    <d v="2023-01-27T00:00:00"/>
    <x v="1"/>
    <s v="Q1"/>
    <x v="2"/>
    <s v="Tina Garcia"/>
    <x v="2"/>
    <x v="2"/>
  </r>
  <r>
    <x v="4"/>
    <x v="177"/>
    <x v="1"/>
    <s v="None"/>
    <n v="1977.7"/>
    <n v="10"/>
    <n v="12"/>
    <n v="23732.400000000001"/>
    <n v="0"/>
    <n v="23732.400000000001"/>
    <n v="23.73"/>
    <n v="19777"/>
    <n v="3955.4"/>
    <n v="3.96"/>
    <d v="2023-01-27T00:00:00"/>
    <x v="1"/>
    <s v="Q1"/>
    <x v="2"/>
    <s v="Quincy Smith"/>
    <x v="1"/>
    <x v="2"/>
  </r>
  <r>
    <x v="3"/>
    <x v="156"/>
    <x v="0"/>
    <s v="Medium"/>
    <n v="2662.06"/>
    <n v="5"/>
    <n v="350"/>
    <n v="931721"/>
    <n v="93172.1"/>
    <n v="838548.9"/>
    <n v="838.55"/>
    <n v="13310.3"/>
    <n v="825238.6"/>
    <n v="825.24"/>
    <d v="2023-01-28T00:00:00"/>
    <x v="1"/>
    <s v="Q1"/>
    <x v="2"/>
    <s v="Kevin Smith"/>
    <x v="0"/>
    <x v="5"/>
  </r>
  <r>
    <x v="4"/>
    <x v="184"/>
    <x v="1"/>
    <s v="None"/>
    <n v="598.62"/>
    <n v="10"/>
    <n v="12"/>
    <n v="7183.44"/>
    <n v="0"/>
    <n v="7183.44"/>
    <n v="7.18"/>
    <n v="5986.2"/>
    <n v="1197.24"/>
    <n v="1.2"/>
    <d v="2023-01-28T00:00:00"/>
    <x v="1"/>
    <s v="Q1"/>
    <x v="2"/>
    <s v="Oscar Lopez"/>
    <x v="1"/>
    <x v="6"/>
  </r>
  <r>
    <x v="4"/>
    <x v="185"/>
    <x v="3"/>
    <s v="High"/>
    <n v="1735.01"/>
    <n v="250"/>
    <n v="12"/>
    <n v="20820.12"/>
    <n v="3123.02"/>
    <n v="17697.099999999999"/>
    <n v="17.7"/>
    <n v="433752.5"/>
    <n v="-416055.4"/>
    <n v="-416.06"/>
    <d v="2023-01-29T00:00:00"/>
    <x v="1"/>
    <s v="Q1"/>
    <x v="2"/>
    <s v="Grace Gonzalez"/>
    <x v="3"/>
    <x v="1"/>
  </r>
  <r>
    <x v="2"/>
    <x v="186"/>
    <x v="5"/>
    <s v="None"/>
    <n v="559.98"/>
    <n v="260"/>
    <n v="300"/>
    <n v="167994"/>
    <n v="0"/>
    <n v="167994"/>
    <n v="167.99"/>
    <n v="145594.79999999999"/>
    <n v="22399.200000000001"/>
    <n v="22.4"/>
    <d v="2023-01-30T00:00:00"/>
    <x v="1"/>
    <s v="Q1"/>
    <x v="2"/>
    <s v="Grace Martinez"/>
    <x v="5"/>
    <x v="5"/>
  </r>
  <r>
    <x v="4"/>
    <x v="186"/>
    <x v="5"/>
    <s v="Low"/>
    <n v="1651.67"/>
    <n v="260"/>
    <n v="12"/>
    <n v="19820.04"/>
    <n v="991"/>
    <n v="18829.04"/>
    <n v="18.829999999999998"/>
    <n v="429434.2"/>
    <n v="-410605.16"/>
    <n v="-410.61"/>
    <d v="2023-01-30T00:00:00"/>
    <x v="1"/>
    <s v="Q1"/>
    <x v="2"/>
    <s v="Grace Martinez"/>
    <x v="5"/>
    <x v="2"/>
  </r>
  <r>
    <x v="4"/>
    <x v="172"/>
    <x v="0"/>
    <s v="None"/>
    <n v="1277.1500000000001"/>
    <n v="5"/>
    <n v="12"/>
    <n v="15325.8"/>
    <n v="0"/>
    <n v="15325.8"/>
    <n v="15.33"/>
    <n v="6385.75"/>
    <n v="8940.0499999999993"/>
    <n v="8.94"/>
    <d v="2023-01-30T00:00:00"/>
    <x v="1"/>
    <s v="Q1"/>
    <x v="2"/>
    <s v="Grace Moore"/>
    <x v="0"/>
    <x v="4"/>
  </r>
  <r>
    <x v="1"/>
    <x v="174"/>
    <x v="2"/>
    <s v="Low"/>
    <n v="1019.03"/>
    <n v="120"/>
    <n v="15"/>
    <n v="15285.45"/>
    <n v="764.27"/>
    <n v="14521.18"/>
    <n v="14.52"/>
    <n v="122283.6"/>
    <n v="-107762.42"/>
    <n v="-107.76"/>
    <d v="2023-01-30T00:00:00"/>
    <x v="1"/>
    <s v="Q1"/>
    <x v="2"/>
    <s v="Tina Williams"/>
    <x v="2"/>
    <x v="4"/>
  </r>
  <r>
    <x v="2"/>
    <x v="187"/>
    <x v="1"/>
    <s v="Medium"/>
    <n v="300.14"/>
    <n v="10"/>
    <n v="300"/>
    <n v="90042"/>
    <n v="9004.2000000000007"/>
    <n v="81037.8"/>
    <n v="81.040000000000006"/>
    <n v="3001.4"/>
    <n v="78036.399999999994"/>
    <n v="78.040000000000006"/>
    <d v="2023-01-30T00:00:00"/>
    <x v="1"/>
    <s v="Q1"/>
    <x v="2"/>
    <s v="Charlie Thomas"/>
    <x v="1"/>
    <x v="4"/>
  </r>
  <r>
    <x v="0"/>
    <x v="188"/>
    <x v="4"/>
    <s v="Low"/>
    <n v="2183.62"/>
    <n v="3"/>
    <n v="125"/>
    <n v="272952.5"/>
    <n v="13647.62"/>
    <n v="259304.88"/>
    <n v="259.3"/>
    <n v="6550.86"/>
    <n v="252754.02"/>
    <n v="252.75"/>
    <d v="2023-02-01T00:00:00"/>
    <x v="4"/>
    <s v="Q1"/>
    <x v="2"/>
    <s v="Ian Taylor"/>
    <x v="4"/>
    <x v="2"/>
  </r>
  <r>
    <x v="4"/>
    <x v="189"/>
    <x v="5"/>
    <s v="Medium"/>
    <n v="1763.8"/>
    <n v="260"/>
    <n v="12"/>
    <n v="21165.599999999999"/>
    <n v="2116.56"/>
    <n v="19049.04"/>
    <n v="19.05"/>
    <n v="458588"/>
    <n v="-439538.96"/>
    <n v="-439.54"/>
    <d v="2023-02-01T00:00:00"/>
    <x v="4"/>
    <s v="Q1"/>
    <x v="2"/>
    <s v="Oscar Jackson"/>
    <x v="5"/>
    <x v="0"/>
  </r>
  <r>
    <x v="0"/>
    <x v="190"/>
    <x v="0"/>
    <s v="Medium"/>
    <n v="2302.2600000000002"/>
    <n v="5"/>
    <n v="125"/>
    <n v="287782.5"/>
    <n v="28778.25"/>
    <n v="259004.25"/>
    <n v="259"/>
    <n v="11511.3"/>
    <n v="247492.95"/>
    <n v="247.49"/>
    <d v="2023-02-01T00:00:00"/>
    <x v="4"/>
    <s v="Q1"/>
    <x v="2"/>
    <s v="Frank Wilson"/>
    <x v="0"/>
    <x v="6"/>
  </r>
  <r>
    <x v="3"/>
    <x v="190"/>
    <x v="5"/>
    <s v="Medium"/>
    <n v="2925.72"/>
    <n v="260"/>
    <n v="350"/>
    <n v="1024002"/>
    <n v="102400.2"/>
    <n v="921601.8"/>
    <n v="921.6"/>
    <n v="760687.2"/>
    <n v="160914.6"/>
    <n v="160.91"/>
    <d v="2023-02-03T00:00:00"/>
    <x v="4"/>
    <s v="Q1"/>
    <x v="2"/>
    <s v="Frank Wilson"/>
    <x v="5"/>
    <x v="4"/>
  </r>
  <r>
    <x v="1"/>
    <x v="191"/>
    <x v="5"/>
    <s v="High"/>
    <n v="946.15"/>
    <n v="260"/>
    <n v="15"/>
    <n v="14192.25"/>
    <n v="2128.84"/>
    <n v="12063.41"/>
    <n v="12.06"/>
    <n v="245999"/>
    <n v="-233935.59"/>
    <n v="-233.94"/>
    <d v="2023-02-03T00:00:00"/>
    <x v="4"/>
    <s v="Q1"/>
    <x v="2"/>
    <s v="Oscar Taylor"/>
    <x v="5"/>
    <x v="1"/>
  </r>
  <r>
    <x v="1"/>
    <x v="192"/>
    <x v="3"/>
    <s v="High"/>
    <n v="1226.3800000000001"/>
    <n v="250"/>
    <n v="15"/>
    <n v="18395.7"/>
    <n v="2759.36"/>
    <n v="15636.34"/>
    <n v="15.64"/>
    <n v="306595"/>
    <n v="-290958.65999999997"/>
    <n v="-290.95999999999998"/>
    <d v="2023-02-04T00:00:00"/>
    <x v="4"/>
    <s v="Q1"/>
    <x v="2"/>
    <s v="Alice Williams"/>
    <x v="3"/>
    <x v="3"/>
  </r>
  <r>
    <x v="4"/>
    <x v="193"/>
    <x v="1"/>
    <s v="Medium"/>
    <n v="1792.23"/>
    <n v="10"/>
    <n v="12"/>
    <n v="21506.76"/>
    <n v="2150.6799999999998"/>
    <n v="19356.080000000002"/>
    <n v="19.36"/>
    <n v="17922.3"/>
    <n v="1433.78"/>
    <n v="1.43"/>
    <d v="2023-02-06T00:00:00"/>
    <x v="4"/>
    <s v="Q1"/>
    <x v="2"/>
    <s v="Grace Williams"/>
    <x v="1"/>
    <x v="5"/>
  </r>
  <r>
    <x v="3"/>
    <x v="194"/>
    <x v="1"/>
    <s v="Medium"/>
    <n v="2544.94"/>
    <n v="10"/>
    <n v="350"/>
    <n v="890729"/>
    <n v="89072.9"/>
    <n v="801656.1"/>
    <n v="801.66"/>
    <n v="25449.4"/>
    <n v="776206.7"/>
    <n v="776.21"/>
    <d v="2023-02-06T00:00:00"/>
    <x v="4"/>
    <s v="Q1"/>
    <x v="2"/>
    <s v="Paul Williams"/>
    <x v="1"/>
    <x v="1"/>
  </r>
  <r>
    <x v="1"/>
    <x v="195"/>
    <x v="3"/>
    <s v="None"/>
    <n v="901.21"/>
    <n v="250"/>
    <n v="15"/>
    <n v="13518.15"/>
    <n v="0"/>
    <n v="13518.15"/>
    <n v="13.52"/>
    <n v="225302.5"/>
    <n v="-211784.35"/>
    <n v="-211.78"/>
    <d v="2023-02-07T00:00:00"/>
    <x v="4"/>
    <s v="Q1"/>
    <x v="2"/>
    <s v="Quincy Rodriguez"/>
    <x v="3"/>
    <x v="3"/>
  </r>
  <r>
    <x v="0"/>
    <x v="160"/>
    <x v="0"/>
    <s v="Medium"/>
    <n v="2890.77"/>
    <n v="5"/>
    <n v="125"/>
    <n v="361346.25"/>
    <n v="36134.620000000003"/>
    <n v="325211.63"/>
    <n v="325.20999999999998"/>
    <n v="14453.85"/>
    <n v="310757.78000000003"/>
    <n v="310.76"/>
    <d v="2023-02-07T00:00:00"/>
    <x v="4"/>
    <s v="Q1"/>
    <x v="2"/>
    <s v="David Wilson"/>
    <x v="0"/>
    <x v="6"/>
  </r>
  <r>
    <x v="1"/>
    <x v="196"/>
    <x v="2"/>
    <s v="Medium"/>
    <n v="784.75"/>
    <n v="120"/>
    <n v="15"/>
    <n v="11771.25"/>
    <n v="1177.1199999999999"/>
    <n v="10594.13"/>
    <n v="10.59"/>
    <n v="94170"/>
    <n v="-83575.87"/>
    <n v="-83.58"/>
    <d v="2023-02-08T00:00:00"/>
    <x v="4"/>
    <s v="Q1"/>
    <x v="2"/>
    <s v="Rachel Miller"/>
    <x v="2"/>
    <x v="2"/>
  </r>
  <r>
    <x v="4"/>
    <x v="197"/>
    <x v="3"/>
    <s v="High"/>
    <n v="1818.61"/>
    <n v="250"/>
    <n v="12"/>
    <n v="21823.32"/>
    <n v="3273.5"/>
    <n v="18549.82"/>
    <n v="18.55"/>
    <n v="454652.5"/>
    <n v="-436102.68"/>
    <n v="-436.1"/>
    <d v="2023-02-08T00:00:00"/>
    <x v="4"/>
    <s v="Q1"/>
    <x v="2"/>
    <s v="Bob Hernandez"/>
    <x v="3"/>
    <x v="7"/>
  </r>
  <r>
    <x v="0"/>
    <x v="198"/>
    <x v="3"/>
    <s v="High"/>
    <n v="2933.37"/>
    <n v="250"/>
    <n v="125"/>
    <n v="366671.25"/>
    <n v="55000.69"/>
    <n v="311670.56"/>
    <n v="311.67"/>
    <n v="733342.5"/>
    <n v="-421671.94"/>
    <n v="-421.67"/>
    <d v="2023-02-08T00:00:00"/>
    <x v="4"/>
    <s v="Q1"/>
    <x v="2"/>
    <s v="Laura Davis"/>
    <x v="3"/>
    <x v="3"/>
  </r>
  <r>
    <x v="2"/>
    <x v="199"/>
    <x v="0"/>
    <s v="None"/>
    <n v="425.09"/>
    <n v="5"/>
    <n v="300"/>
    <n v="127527"/>
    <n v="0"/>
    <n v="127527"/>
    <n v="127.53"/>
    <n v="2125.4499999999998"/>
    <n v="125401.55"/>
    <n v="125.4"/>
    <d v="2023-02-09T00:00:00"/>
    <x v="4"/>
    <s v="Q1"/>
    <x v="2"/>
    <s v="Rachel Jones"/>
    <x v="0"/>
    <x v="7"/>
  </r>
  <r>
    <x v="4"/>
    <x v="200"/>
    <x v="0"/>
    <s v="None"/>
    <n v="1146.3900000000001"/>
    <n v="5"/>
    <n v="12"/>
    <n v="13756.68"/>
    <n v="0"/>
    <n v="13756.68"/>
    <n v="13.76"/>
    <n v="5731.95"/>
    <n v="8024.73"/>
    <n v="8.02"/>
    <d v="2023-02-09T00:00:00"/>
    <x v="4"/>
    <s v="Q1"/>
    <x v="2"/>
    <s v="Steve Gonzalez"/>
    <x v="0"/>
    <x v="4"/>
  </r>
  <r>
    <x v="3"/>
    <x v="176"/>
    <x v="2"/>
    <s v="None"/>
    <n v="2201.7399999999998"/>
    <n v="120"/>
    <n v="350"/>
    <n v="770609"/>
    <n v="0"/>
    <n v="770609"/>
    <n v="770.61"/>
    <n v="264208.8"/>
    <n v="506400.2"/>
    <n v="506.4"/>
    <d v="2023-02-10T00:00:00"/>
    <x v="4"/>
    <s v="Q1"/>
    <x v="2"/>
    <s v="Kevin Brown"/>
    <x v="2"/>
    <x v="3"/>
  </r>
  <r>
    <x v="4"/>
    <x v="177"/>
    <x v="2"/>
    <s v="None"/>
    <n v="1079.52"/>
    <n v="120"/>
    <n v="12"/>
    <n v="12954.24"/>
    <n v="0"/>
    <n v="12954.24"/>
    <n v="12.95"/>
    <n v="129542.39999999999"/>
    <n v="-116588.16"/>
    <n v="-116.59"/>
    <d v="2023-02-10T00:00:00"/>
    <x v="4"/>
    <s v="Q1"/>
    <x v="2"/>
    <s v="Quincy Smith"/>
    <x v="2"/>
    <x v="7"/>
  </r>
  <r>
    <x v="2"/>
    <x v="183"/>
    <x v="4"/>
    <s v="None"/>
    <n v="302.93"/>
    <n v="3"/>
    <n v="300"/>
    <n v="90879"/>
    <n v="0"/>
    <n v="90879"/>
    <n v="90.88"/>
    <n v="908.79"/>
    <n v="89970.21"/>
    <n v="89.97"/>
    <d v="2023-02-10T00:00:00"/>
    <x v="4"/>
    <s v="Q1"/>
    <x v="2"/>
    <s v="Tina Garcia"/>
    <x v="4"/>
    <x v="1"/>
  </r>
  <r>
    <x v="2"/>
    <x v="201"/>
    <x v="2"/>
    <s v="Medium"/>
    <n v="803.97"/>
    <n v="120"/>
    <n v="300"/>
    <n v="241191"/>
    <n v="24119.1"/>
    <n v="217071.9"/>
    <n v="217.07"/>
    <n v="96476.4"/>
    <n v="120595.5"/>
    <n v="120.6"/>
    <d v="2023-02-10T00:00:00"/>
    <x v="4"/>
    <s v="Q1"/>
    <x v="2"/>
    <s v="Paul Moore"/>
    <x v="2"/>
    <x v="3"/>
  </r>
  <r>
    <x v="3"/>
    <x v="202"/>
    <x v="4"/>
    <s v="None"/>
    <n v="1135.9100000000001"/>
    <n v="3"/>
    <n v="350"/>
    <n v="397568.5"/>
    <n v="0"/>
    <n v="397568.5"/>
    <n v="397.57"/>
    <n v="3407.73"/>
    <n v="394160.77"/>
    <n v="394.16"/>
    <d v="2023-02-11T00:00:00"/>
    <x v="4"/>
    <s v="Q1"/>
    <x v="2"/>
    <s v="Eva Jones"/>
    <x v="4"/>
    <x v="2"/>
  </r>
  <r>
    <x v="3"/>
    <x v="203"/>
    <x v="4"/>
    <s v="High"/>
    <n v="1446.82"/>
    <n v="3"/>
    <n v="350"/>
    <n v="506387"/>
    <n v="75958.05"/>
    <n v="430428.95"/>
    <n v="430.43"/>
    <n v="4340.46"/>
    <n v="426088.49"/>
    <n v="426.09"/>
    <d v="2023-02-11T00:00:00"/>
    <x v="4"/>
    <s v="Q1"/>
    <x v="2"/>
    <s v="Laura Wilson"/>
    <x v="4"/>
    <x v="2"/>
  </r>
  <r>
    <x v="4"/>
    <x v="173"/>
    <x v="2"/>
    <s v="Low"/>
    <n v="1089.43"/>
    <n v="120"/>
    <n v="12"/>
    <n v="13073.16"/>
    <n v="653.66"/>
    <n v="12419.5"/>
    <n v="12.42"/>
    <n v="130731.6"/>
    <n v="-118312.1"/>
    <n v="-118.31"/>
    <d v="2023-02-12T00:00:00"/>
    <x v="4"/>
    <s v="Q1"/>
    <x v="2"/>
    <s v="Paul Davis"/>
    <x v="2"/>
    <x v="4"/>
  </r>
  <r>
    <x v="4"/>
    <x v="204"/>
    <x v="4"/>
    <s v="High"/>
    <n v="1563.11"/>
    <n v="3"/>
    <n v="12"/>
    <n v="18757.32"/>
    <n v="2813.6"/>
    <n v="15943.72"/>
    <n v="15.94"/>
    <n v="4689.33"/>
    <n v="11254.39"/>
    <n v="11.25"/>
    <d v="2023-02-12T00:00:00"/>
    <x v="4"/>
    <s v="Q1"/>
    <x v="2"/>
    <s v="Charlie Moore"/>
    <x v="4"/>
    <x v="4"/>
  </r>
  <r>
    <x v="0"/>
    <x v="205"/>
    <x v="2"/>
    <s v="Medium"/>
    <n v="2347.61"/>
    <n v="120"/>
    <n v="125"/>
    <n v="293451.25"/>
    <n v="29345.119999999999"/>
    <n v="264106.13"/>
    <n v="264.11"/>
    <n v="281713.2"/>
    <n v="-17607.07"/>
    <n v="-17.61"/>
    <d v="2023-02-12T00:00:00"/>
    <x v="4"/>
    <s v="Q1"/>
    <x v="2"/>
    <s v="David Williams"/>
    <x v="2"/>
    <x v="6"/>
  </r>
  <r>
    <x v="2"/>
    <x v="199"/>
    <x v="5"/>
    <s v="None"/>
    <n v="677.53"/>
    <n v="260"/>
    <n v="300"/>
    <n v="203259"/>
    <n v="0"/>
    <n v="203259"/>
    <n v="203.26"/>
    <n v="176157.8"/>
    <n v="27101.200000000001"/>
    <n v="27.1"/>
    <d v="2023-02-13T00:00:00"/>
    <x v="4"/>
    <s v="Q1"/>
    <x v="2"/>
    <s v="Rachel Jones"/>
    <x v="5"/>
    <x v="4"/>
  </r>
  <r>
    <x v="4"/>
    <x v="206"/>
    <x v="1"/>
    <s v="None"/>
    <n v="1375.28"/>
    <n v="10"/>
    <n v="12"/>
    <n v="16503.36"/>
    <n v="0"/>
    <n v="16503.36"/>
    <n v="16.5"/>
    <n v="13752.8"/>
    <n v="2750.56"/>
    <n v="2.75"/>
    <d v="2023-02-14T00:00:00"/>
    <x v="4"/>
    <s v="Q1"/>
    <x v="2"/>
    <s v="Hannah Gonzalez"/>
    <x v="1"/>
    <x v="2"/>
  </r>
  <r>
    <x v="4"/>
    <x v="207"/>
    <x v="3"/>
    <s v="Low"/>
    <n v="1732.49"/>
    <n v="250"/>
    <n v="12"/>
    <n v="20789.88"/>
    <n v="1039.49"/>
    <n v="19750.39"/>
    <n v="19.75"/>
    <n v="433122.5"/>
    <n v="-413372.11"/>
    <n v="-413.37"/>
    <d v="2023-02-14T00:00:00"/>
    <x v="4"/>
    <s v="Q1"/>
    <x v="2"/>
    <s v="Ian Davis"/>
    <x v="3"/>
    <x v="3"/>
  </r>
  <r>
    <x v="4"/>
    <x v="208"/>
    <x v="5"/>
    <s v="None"/>
    <n v="786.18"/>
    <n v="260"/>
    <n v="12"/>
    <n v="9434.16"/>
    <n v="0"/>
    <n v="9434.16"/>
    <n v="9.43"/>
    <n v="204406.8"/>
    <n v="-194972.64"/>
    <n v="-194.97"/>
    <d v="2023-02-14T00:00:00"/>
    <x v="4"/>
    <s v="Q1"/>
    <x v="2"/>
    <s v="Laura Jackson"/>
    <x v="5"/>
    <x v="7"/>
  </r>
  <r>
    <x v="3"/>
    <x v="209"/>
    <x v="1"/>
    <s v="High"/>
    <n v="3071.5"/>
    <n v="10"/>
    <n v="350"/>
    <n v="1075025"/>
    <n v="161253.75"/>
    <n v="913771.25"/>
    <n v="913.77"/>
    <n v="30715"/>
    <n v="883056.25"/>
    <n v="883.06"/>
    <d v="2023-02-15T00:00:00"/>
    <x v="4"/>
    <s v="Q1"/>
    <x v="2"/>
    <s v="Nina Anderson"/>
    <x v="1"/>
    <x v="6"/>
  </r>
  <r>
    <x v="4"/>
    <x v="210"/>
    <x v="3"/>
    <s v="None"/>
    <n v="1558.66"/>
    <n v="250"/>
    <n v="12"/>
    <n v="18703.919999999998"/>
    <n v="0"/>
    <n v="18703.919999999998"/>
    <n v="18.7"/>
    <n v="389665"/>
    <n v="-370961.08"/>
    <n v="-370.96"/>
    <d v="2023-02-16T00:00:00"/>
    <x v="4"/>
    <s v="Q1"/>
    <x v="2"/>
    <s v="Ian Johnson"/>
    <x v="3"/>
    <x v="3"/>
  </r>
  <r>
    <x v="2"/>
    <x v="211"/>
    <x v="5"/>
    <s v="High"/>
    <n v="620.38"/>
    <n v="260"/>
    <n v="300"/>
    <n v="186114"/>
    <n v="27917.1"/>
    <n v="158196.9"/>
    <n v="158.19999999999999"/>
    <n v="161298.79999999999"/>
    <n v="-3101.9"/>
    <n v="-3.1"/>
    <d v="2023-02-16T00:00:00"/>
    <x v="4"/>
    <s v="Q1"/>
    <x v="2"/>
    <s v="Julia Anderson"/>
    <x v="5"/>
    <x v="5"/>
  </r>
  <r>
    <x v="3"/>
    <x v="182"/>
    <x v="4"/>
    <s v="Medium"/>
    <n v="2638.82"/>
    <n v="3"/>
    <n v="350"/>
    <n v="923587"/>
    <n v="92358.7"/>
    <n v="831228.3"/>
    <n v="831.23"/>
    <n v="7916.46"/>
    <n v="823311.84"/>
    <n v="823.31"/>
    <d v="2023-02-16T00:00:00"/>
    <x v="4"/>
    <s v="Q1"/>
    <x v="2"/>
    <s v="David Lopez"/>
    <x v="4"/>
    <x v="4"/>
  </r>
  <r>
    <x v="1"/>
    <x v="191"/>
    <x v="1"/>
    <s v="Medium"/>
    <n v="1337.13"/>
    <n v="10"/>
    <n v="15"/>
    <n v="20056.95"/>
    <n v="2005.7"/>
    <n v="18051.25"/>
    <n v="18.05"/>
    <n v="13371.3"/>
    <n v="4679.95"/>
    <n v="4.68"/>
    <d v="2023-02-17T00:00:00"/>
    <x v="4"/>
    <s v="Q1"/>
    <x v="2"/>
    <s v="Oscar Taylor"/>
    <x v="1"/>
    <x v="3"/>
  </r>
  <r>
    <x v="2"/>
    <x v="212"/>
    <x v="5"/>
    <s v="Low"/>
    <n v="752.19"/>
    <n v="260"/>
    <n v="300"/>
    <n v="225657"/>
    <n v="11282.85"/>
    <n v="214374.15"/>
    <n v="214.37"/>
    <n v="195569.4"/>
    <n v="18804.75"/>
    <n v="18.8"/>
    <d v="2023-02-17T00:00:00"/>
    <x v="4"/>
    <s v="Q1"/>
    <x v="2"/>
    <s v="Paul Jones"/>
    <x v="5"/>
    <x v="7"/>
  </r>
  <r>
    <x v="3"/>
    <x v="195"/>
    <x v="2"/>
    <s v="Medium"/>
    <n v="1863.37"/>
    <n v="120"/>
    <n v="350"/>
    <n v="652179.5"/>
    <n v="65217.95"/>
    <n v="586961.55000000005"/>
    <n v="586.96"/>
    <n v="223604.4"/>
    <n v="363357.15"/>
    <n v="363.36"/>
    <d v="2023-02-20T00:00:00"/>
    <x v="4"/>
    <s v="Q1"/>
    <x v="2"/>
    <s v="Quincy Rodriguez"/>
    <x v="2"/>
    <x v="6"/>
  </r>
  <r>
    <x v="2"/>
    <x v="178"/>
    <x v="1"/>
    <s v="Medium"/>
    <n v="233.65"/>
    <n v="10"/>
    <n v="300"/>
    <n v="70095"/>
    <n v="7009.5"/>
    <n v="63085.5"/>
    <n v="63.09"/>
    <n v="2336.5"/>
    <n v="60749"/>
    <n v="60.75"/>
    <d v="2023-02-20T00:00:00"/>
    <x v="4"/>
    <s v="Q1"/>
    <x v="2"/>
    <s v="Rachel Davis"/>
    <x v="1"/>
    <x v="1"/>
  </r>
  <r>
    <x v="3"/>
    <x v="194"/>
    <x v="5"/>
    <s v="Medium"/>
    <n v="3242.02"/>
    <n v="260"/>
    <n v="350"/>
    <n v="1134707"/>
    <n v="113470.7"/>
    <n v="1021236.3"/>
    <n v="1021.24"/>
    <n v="842925.2"/>
    <n v="178311.1"/>
    <n v="178.31"/>
    <d v="2023-02-21T00:00:00"/>
    <x v="4"/>
    <s v="Q1"/>
    <x v="2"/>
    <s v="Paul Williams"/>
    <x v="5"/>
    <x v="3"/>
  </r>
  <r>
    <x v="4"/>
    <x v="213"/>
    <x v="2"/>
    <s v="Medium"/>
    <n v="705.91"/>
    <n v="120"/>
    <n v="12"/>
    <n v="8470.92"/>
    <n v="847.09"/>
    <n v="7623.83"/>
    <n v="7.62"/>
    <n v="84709.2"/>
    <n v="-77085.37"/>
    <n v="-77.09"/>
    <d v="2023-02-21T00:00:00"/>
    <x v="4"/>
    <s v="Q1"/>
    <x v="2"/>
    <s v="Julia Martin"/>
    <x v="2"/>
    <x v="3"/>
  </r>
  <r>
    <x v="0"/>
    <x v="214"/>
    <x v="5"/>
    <s v="Low"/>
    <n v="2275.89"/>
    <n v="260"/>
    <n v="125"/>
    <n v="284486.25"/>
    <n v="14224.31"/>
    <n v="270261.94"/>
    <n v="270.26"/>
    <n v="591731.4"/>
    <n v="-321469.46000000002"/>
    <n v="-321.47000000000003"/>
    <d v="2023-02-21T00:00:00"/>
    <x v="4"/>
    <s v="Q1"/>
    <x v="2"/>
    <s v="Frank Moore"/>
    <x v="5"/>
    <x v="0"/>
  </r>
  <r>
    <x v="3"/>
    <x v="157"/>
    <x v="2"/>
    <s v="High"/>
    <n v="1301.6300000000001"/>
    <n v="120"/>
    <n v="350"/>
    <n v="455570.5"/>
    <n v="68335.570000000007"/>
    <n v="387234.93"/>
    <n v="387.23"/>
    <n v="156195.6"/>
    <n v="231039.33"/>
    <n v="231.04"/>
    <d v="2023-02-22T00:00:00"/>
    <x v="4"/>
    <s v="Q1"/>
    <x v="2"/>
    <s v="David Smith"/>
    <x v="2"/>
    <x v="2"/>
  </r>
  <r>
    <x v="4"/>
    <x v="215"/>
    <x v="1"/>
    <s v="High"/>
    <n v="1479.34"/>
    <n v="10"/>
    <n v="12"/>
    <n v="17752.080000000002"/>
    <n v="2662.81"/>
    <n v="15089.27"/>
    <n v="15.09"/>
    <n v="14793.4"/>
    <n v="295.87"/>
    <n v="0.3"/>
    <d v="2023-02-22T00:00:00"/>
    <x v="4"/>
    <s v="Q1"/>
    <x v="2"/>
    <s v="Quincy Martin"/>
    <x v="1"/>
    <x v="7"/>
  </r>
  <r>
    <x v="1"/>
    <x v="185"/>
    <x v="2"/>
    <s v="Medium"/>
    <n v="928.12"/>
    <n v="120"/>
    <n v="15"/>
    <n v="13921.8"/>
    <n v="1392.18"/>
    <n v="12529.62"/>
    <n v="12.53"/>
    <n v="111374.39999999999"/>
    <n v="-98844.78"/>
    <n v="-98.84"/>
    <d v="2023-02-22T00:00:00"/>
    <x v="4"/>
    <s v="Q1"/>
    <x v="2"/>
    <s v="Grace Gonzalez"/>
    <x v="2"/>
    <x v="0"/>
  </r>
  <r>
    <x v="4"/>
    <x v="216"/>
    <x v="1"/>
    <s v="None"/>
    <n v="1869.84"/>
    <n v="10"/>
    <n v="12"/>
    <n v="22438.080000000002"/>
    <n v="0"/>
    <n v="22438.080000000002"/>
    <n v="22.44"/>
    <n v="18698.400000000001"/>
    <n v="3739.68"/>
    <n v="3.74"/>
    <d v="2023-02-23T00:00:00"/>
    <x v="4"/>
    <s v="Q1"/>
    <x v="2"/>
    <s v="David Jackson"/>
    <x v="1"/>
    <x v="2"/>
  </r>
  <r>
    <x v="1"/>
    <x v="217"/>
    <x v="0"/>
    <s v="High"/>
    <n v="1681.94"/>
    <n v="5"/>
    <n v="15"/>
    <n v="25229.1"/>
    <n v="3784.36"/>
    <n v="21444.74"/>
    <n v="21.44"/>
    <n v="8409.7000000000007"/>
    <n v="13035.04"/>
    <n v="13.04"/>
    <d v="2023-02-23T00:00:00"/>
    <x v="4"/>
    <s v="Q1"/>
    <x v="2"/>
    <s v="Laura Anderson"/>
    <x v="0"/>
    <x v="2"/>
  </r>
  <r>
    <x v="0"/>
    <x v="218"/>
    <x v="0"/>
    <s v="Medium"/>
    <n v="2135.92"/>
    <n v="5"/>
    <n v="125"/>
    <n v="266990"/>
    <n v="26699"/>
    <n v="240291"/>
    <n v="240.29"/>
    <n v="10679.6"/>
    <n v="229611.4"/>
    <n v="229.61"/>
    <d v="2023-02-23T00:00:00"/>
    <x v="4"/>
    <s v="Q1"/>
    <x v="2"/>
    <s v="Eva Lopez"/>
    <x v="0"/>
    <x v="1"/>
  </r>
  <r>
    <x v="2"/>
    <x v="203"/>
    <x v="3"/>
    <s v="High"/>
    <n v="911.41"/>
    <n v="250"/>
    <n v="300"/>
    <n v="273423"/>
    <n v="41013.449999999997"/>
    <n v="232409.55"/>
    <n v="232.41"/>
    <n v="227852.5"/>
    <n v="4557.05"/>
    <n v="4.5599999999999996"/>
    <d v="2023-02-23T00:00:00"/>
    <x v="4"/>
    <s v="Q1"/>
    <x v="2"/>
    <s v="Laura Wilson"/>
    <x v="3"/>
    <x v="2"/>
  </r>
  <r>
    <x v="3"/>
    <x v="219"/>
    <x v="2"/>
    <s v="Low"/>
    <n v="3426.44"/>
    <n v="120"/>
    <n v="350"/>
    <n v="1199254"/>
    <n v="59962.7"/>
    <n v="1139291.3"/>
    <n v="1139.29"/>
    <n v="411172.8"/>
    <n v="728118.5"/>
    <n v="728.12"/>
    <d v="2023-02-24T00:00:00"/>
    <x v="4"/>
    <s v="Q1"/>
    <x v="2"/>
    <s v="Kevin Johnson"/>
    <x v="2"/>
    <x v="5"/>
  </r>
  <r>
    <x v="3"/>
    <x v="220"/>
    <x v="5"/>
    <s v="Medium"/>
    <n v="3155.79"/>
    <n v="260"/>
    <n v="350"/>
    <n v="1104526.5"/>
    <n v="110452.65"/>
    <n v="994073.85"/>
    <n v="994.07"/>
    <n v="820505.4"/>
    <n v="173568.45"/>
    <n v="173.57"/>
    <d v="2023-02-25T00:00:00"/>
    <x v="4"/>
    <s v="Q1"/>
    <x v="2"/>
    <s v="Alice Brown"/>
    <x v="5"/>
    <x v="0"/>
  </r>
  <r>
    <x v="2"/>
    <x v="204"/>
    <x v="4"/>
    <s v="Low"/>
    <n v="340.4"/>
    <n v="3"/>
    <n v="300"/>
    <n v="102120"/>
    <n v="5106"/>
    <n v="97014"/>
    <n v="97.01"/>
    <n v="1021.2"/>
    <n v="95992.8"/>
    <n v="95.99"/>
    <d v="2023-02-25T00:00:00"/>
    <x v="4"/>
    <s v="Q1"/>
    <x v="2"/>
    <s v="Charlie Moore"/>
    <x v="4"/>
    <x v="6"/>
  </r>
  <r>
    <x v="4"/>
    <x v="221"/>
    <x v="2"/>
    <s v="None"/>
    <n v="1101.25"/>
    <n v="120"/>
    <n v="12"/>
    <n v="13215"/>
    <n v="0"/>
    <n v="13215"/>
    <n v="13.21"/>
    <n v="132150"/>
    <n v="-118935"/>
    <n v="-118.94"/>
    <d v="2023-02-26T00:00:00"/>
    <x v="4"/>
    <s v="Q1"/>
    <x v="2"/>
    <s v="Nina Jackson"/>
    <x v="2"/>
    <x v="1"/>
  </r>
  <r>
    <x v="1"/>
    <x v="222"/>
    <x v="3"/>
    <s v="Medium"/>
    <n v="1903.74"/>
    <n v="250"/>
    <n v="15"/>
    <n v="28556.1"/>
    <n v="2855.61"/>
    <n v="25700.49"/>
    <n v="25.7"/>
    <n v="475935"/>
    <n v="-450234.51"/>
    <n v="-450.23"/>
    <d v="2023-02-27T00:00:00"/>
    <x v="4"/>
    <s v="Q1"/>
    <x v="2"/>
    <s v="Steve Jackson"/>
    <x v="3"/>
    <x v="0"/>
  </r>
  <r>
    <x v="3"/>
    <x v="223"/>
    <x v="1"/>
    <s v="High"/>
    <n v="3261.27"/>
    <n v="10"/>
    <n v="350"/>
    <n v="1141444.5"/>
    <n v="171216.67"/>
    <n v="970227.83"/>
    <n v="970.23"/>
    <n v="32612.7"/>
    <n v="937615.13"/>
    <n v="937.62"/>
    <d v="2023-02-27T00:00:00"/>
    <x v="4"/>
    <s v="Q1"/>
    <x v="2"/>
    <s v="Frank Williams"/>
    <x v="1"/>
    <x v="5"/>
  </r>
  <r>
    <x v="4"/>
    <x v="224"/>
    <x v="5"/>
    <s v="None"/>
    <n v="892.33"/>
    <n v="260"/>
    <n v="12"/>
    <n v="10707.96"/>
    <n v="0"/>
    <n v="10707.96"/>
    <n v="10.71"/>
    <n v="232005.8"/>
    <n v="-221297.84"/>
    <n v="-221.3"/>
    <d v="2023-02-28T00:00:00"/>
    <x v="4"/>
    <s v="Q1"/>
    <x v="2"/>
    <s v="Steve Moore"/>
    <x v="5"/>
    <x v="5"/>
  </r>
  <r>
    <x v="0"/>
    <x v="156"/>
    <x v="5"/>
    <s v="None"/>
    <n v="1930.79"/>
    <n v="260"/>
    <n v="125"/>
    <n v="241348.75"/>
    <n v="0"/>
    <n v="241348.75"/>
    <n v="241.35"/>
    <n v="502005.4"/>
    <n v="-260656.65"/>
    <n v="-260.66000000000003"/>
    <d v="2023-03-03T00:00:00"/>
    <x v="8"/>
    <s v="Q1"/>
    <x v="2"/>
    <s v="Kevin Smith"/>
    <x v="5"/>
    <x v="2"/>
  </r>
  <r>
    <x v="4"/>
    <x v="225"/>
    <x v="5"/>
    <s v="Medium"/>
    <n v="1535.44"/>
    <n v="260"/>
    <n v="12"/>
    <n v="18425.28"/>
    <n v="1842.53"/>
    <n v="16582.75"/>
    <n v="16.579999999999998"/>
    <n v="399214.4"/>
    <n v="-382631.65"/>
    <n v="-382.63"/>
    <d v="2023-03-03T00:00:00"/>
    <x v="8"/>
    <s v="Q1"/>
    <x v="2"/>
    <s v="Kevin Williams"/>
    <x v="5"/>
    <x v="4"/>
  </r>
  <r>
    <x v="4"/>
    <x v="171"/>
    <x v="1"/>
    <s v="Low"/>
    <n v="1936.04"/>
    <n v="10"/>
    <n v="12"/>
    <n v="23232.48"/>
    <n v="1161.6199999999999"/>
    <n v="22070.86"/>
    <n v="22.07"/>
    <n v="19360.400000000001"/>
    <n v="2710.46"/>
    <n v="2.71"/>
    <d v="2023-03-03T00:00:00"/>
    <x v="8"/>
    <s v="Q1"/>
    <x v="2"/>
    <s v="Julia Brown"/>
    <x v="1"/>
    <x v="7"/>
  </r>
  <r>
    <x v="3"/>
    <x v="226"/>
    <x v="5"/>
    <s v="Medium"/>
    <n v="2247.54"/>
    <n v="260"/>
    <n v="350"/>
    <n v="786639"/>
    <n v="78663.899999999994"/>
    <n v="707975.1"/>
    <n v="707.98"/>
    <n v="584360.4"/>
    <n v="123614.7"/>
    <n v="123.61"/>
    <d v="2023-03-04T00:00:00"/>
    <x v="8"/>
    <s v="Q1"/>
    <x v="2"/>
    <s v="Nina Johnson"/>
    <x v="5"/>
    <x v="7"/>
  </r>
  <r>
    <x v="1"/>
    <x v="227"/>
    <x v="1"/>
    <s v="None"/>
    <n v="1288.26"/>
    <n v="10"/>
    <n v="15"/>
    <n v="19323.900000000001"/>
    <n v="0"/>
    <n v="19323.900000000001"/>
    <n v="19.32"/>
    <n v="12882.6"/>
    <n v="6441.3"/>
    <n v="6.44"/>
    <d v="2023-03-04T00:00:00"/>
    <x v="8"/>
    <s v="Q1"/>
    <x v="2"/>
    <s v="Hannah Miller"/>
    <x v="1"/>
    <x v="5"/>
  </r>
  <r>
    <x v="4"/>
    <x v="228"/>
    <x v="0"/>
    <s v="None"/>
    <n v="1743.16"/>
    <n v="5"/>
    <n v="12"/>
    <n v="20917.919999999998"/>
    <n v="0"/>
    <n v="20917.919999999998"/>
    <n v="20.92"/>
    <n v="8715.7999999999993"/>
    <n v="12202.12"/>
    <n v="12.2"/>
    <d v="2023-03-05T00:00:00"/>
    <x v="8"/>
    <s v="Q1"/>
    <x v="2"/>
    <s v="Grace Brown"/>
    <x v="0"/>
    <x v="3"/>
  </r>
  <r>
    <x v="4"/>
    <x v="161"/>
    <x v="1"/>
    <s v="Low"/>
    <n v="992.18"/>
    <n v="10"/>
    <n v="12"/>
    <n v="11906.16"/>
    <n v="595.30999999999995"/>
    <n v="11310.85"/>
    <n v="11.31"/>
    <n v="9921.7999999999993"/>
    <n v="1389.05"/>
    <n v="1.39"/>
    <d v="2023-03-05T00:00:00"/>
    <x v="8"/>
    <s v="Q1"/>
    <x v="2"/>
    <s v="Steve Taylor"/>
    <x v="1"/>
    <x v="7"/>
  </r>
  <r>
    <x v="1"/>
    <x v="229"/>
    <x v="5"/>
    <s v="High"/>
    <n v="636.41"/>
    <n v="260"/>
    <n v="15"/>
    <n v="9546.15"/>
    <n v="1431.92"/>
    <n v="8114.23"/>
    <n v="8.11"/>
    <n v="165466.6"/>
    <n v="-157352.37"/>
    <n v="-157.35"/>
    <d v="2023-03-06T00:00:00"/>
    <x v="8"/>
    <s v="Q1"/>
    <x v="2"/>
    <s v="Eva Rodriguez"/>
    <x v="5"/>
    <x v="7"/>
  </r>
  <r>
    <x v="3"/>
    <x v="230"/>
    <x v="1"/>
    <s v="High"/>
    <n v="2370.4"/>
    <n v="10"/>
    <n v="350"/>
    <n v="829640"/>
    <n v="124446"/>
    <n v="705194"/>
    <n v="705.19"/>
    <n v="23704"/>
    <n v="681490"/>
    <n v="681.49"/>
    <d v="2023-03-07T00:00:00"/>
    <x v="8"/>
    <s v="Q1"/>
    <x v="2"/>
    <s v="Quincy Williams"/>
    <x v="1"/>
    <x v="0"/>
  </r>
  <r>
    <x v="3"/>
    <x v="211"/>
    <x v="5"/>
    <s v="Medium"/>
    <n v="3169.84"/>
    <n v="260"/>
    <n v="350"/>
    <n v="1109444"/>
    <n v="110944.4"/>
    <n v="998499.6"/>
    <n v="998.5"/>
    <n v="824158.4"/>
    <n v="174341.2"/>
    <n v="174.34"/>
    <d v="2023-03-07T00:00:00"/>
    <x v="8"/>
    <s v="Q1"/>
    <x v="2"/>
    <s v="Julia Anderson"/>
    <x v="5"/>
    <x v="6"/>
  </r>
  <r>
    <x v="0"/>
    <x v="158"/>
    <x v="5"/>
    <s v="Low"/>
    <n v="2156.62"/>
    <n v="260"/>
    <n v="125"/>
    <n v="269577.5"/>
    <n v="13478.88"/>
    <n v="256098.62"/>
    <n v="256.10000000000002"/>
    <n v="560721.19999999995"/>
    <n v="-304622.58"/>
    <n v="-304.62"/>
    <d v="2023-03-08T00:00:00"/>
    <x v="8"/>
    <s v="Q1"/>
    <x v="2"/>
    <s v="Nina Moore"/>
    <x v="5"/>
    <x v="0"/>
  </r>
  <r>
    <x v="2"/>
    <x v="231"/>
    <x v="5"/>
    <s v="None"/>
    <n v="632.92999999999995"/>
    <n v="260"/>
    <n v="300"/>
    <n v="189879"/>
    <n v="0"/>
    <n v="189879"/>
    <n v="189.88"/>
    <n v="164561.79999999999"/>
    <n v="25317.200000000001"/>
    <n v="25.32"/>
    <d v="2023-03-09T00:00:00"/>
    <x v="8"/>
    <s v="Q1"/>
    <x v="2"/>
    <s v="Hannah Brown"/>
    <x v="5"/>
    <x v="0"/>
  </r>
  <r>
    <x v="3"/>
    <x v="162"/>
    <x v="0"/>
    <s v="Medium"/>
    <n v="2226.6"/>
    <n v="5"/>
    <n v="350"/>
    <n v="779310"/>
    <n v="77931"/>
    <n v="701379"/>
    <n v="701.38"/>
    <n v="11133"/>
    <n v="690246"/>
    <n v="690.25"/>
    <d v="2023-03-09T00:00:00"/>
    <x v="8"/>
    <s v="Q1"/>
    <x v="2"/>
    <s v="David Moore"/>
    <x v="0"/>
    <x v="2"/>
  </r>
  <r>
    <x v="2"/>
    <x v="232"/>
    <x v="3"/>
    <s v="High"/>
    <n v="895.7"/>
    <n v="250"/>
    <n v="300"/>
    <n v="268710"/>
    <n v="40306.5"/>
    <n v="228403.5"/>
    <n v="228.4"/>
    <n v="223925"/>
    <n v="4478.5"/>
    <n v="4.4800000000000004"/>
    <d v="2023-03-10T00:00:00"/>
    <x v="8"/>
    <s v="Q1"/>
    <x v="2"/>
    <s v="Paul Thomas"/>
    <x v="3"/>
    <x v="6"/>
  </r>
  <r>
    <x v="0"/>
    <x v="233"/>
    <x v="5"/>
    <s v="Low"/>
    <n v="2307.0700000000002"/>
    <n v="260"/>
    <n v="125"/>
    <n v="288383.75"/>
    <n v="14419.19"/>
    <n v="273964.56"/>
    <n v="273.95999999999998"/>
    <n v="599838.19999999995"/>
    <n v="-325873.64"/>
    <n v="-325.87"/>
    <d v="2023-03-11T00:00:00"/>
    <x v="8"/>
    <s v="Q1"/>
    <x v="2"/>
    <s v="Steve Thomas"/>
    <x v="5"/>
    <x v="5"/>
  </r>
  <r>
    <x v="1"/>
    <x v="234"/>
    <x v="4"/>
    <s v="High"/>
    <n v="1293.26"/>
    <n v="3"/>
    <n v="15"/>
    <n v="19398.900000000001"/>
    <n v="2909.84"/>
    <n v="16489.060000000001"/>
    <n v="16.489999999999998"/>
    <n v="3879.78"/>
    <n v="12609.28"/>
    <n v="12.61"/>
    <d v="2023-03-12T00:00:00"/>
    <x v="8"/>
    <s v="Q1"/>
    <x v="2"/>
    <s v="Tina Taylor"/>
    <x v="4"/>
    <x v="3"/>
  </r>
  <r>
    <x v="0"/>
    <x v="235"/>
    <x v="2"/>
    <s v="High"/>
    <n v="2347"/>
    <n v="120"/>
    <n v="125"/>
    <n v="293375"/>
    <n v="44006.25"/>
    <n v="249368.75"/>
    <n v="249.37"/>
    <n v="281640"/>
    <n v="-32271.25"/>
    <n v="-32.270000000000003"/>
    <d v="2023-03-12T00:00:00"/>
    <x v="8"/>
    <s v="Q1"/>
    <x v="2"/>
    <s v="Grace Hernandez"/>
    <x v="2"/>
    <x v="6"/>
  </r>
  <r>
    <x v="3"/>
    <x v="188"/>
    <x v="1"/>
    <s v="Low"/>
    <n v="2381.88"/>
    <n v="10"/>
    <n v="350"/>
    <n v="833658"/>
    <n v="41682.9"/>
    <n v="791975.1"/>
    <n v="791.98"/>
    <n v="23818.799999999999"/>
    <n v="768156.3"/>
    <n v="768.16"/>
    <d v="2023-03-12T00:00:00"/>
    <x v="8"/>
    <s v="Q1"/>
    <x v="2"/>
    <s v="Ian Taylor"/>
    <x v="1"/>
    <x v="2"/>
  </r>
  <r>
    <x v="1"/>
    <x v="236"/>
    <x v="5"/>
    <s v="None"/>
    <n v="548.33000000000004"/>
    <n v="260"/>
    <n v="15"/>
    <n v="8224.9500000000007"/>
    <n v="0"/>
    <n v="8224.9500000000007"/>
    <n v="8.2200000000000006"/>
    <n v="142565.79999999999"/>
    <n v="-134340.85"/>
    <n v="-134.34"/>
    <d v="2023-03-12T00:00:00"/>
    <x v="8"/>
    <s v="Q1"/>
    <x v="2"/>
    <s v="Charlie Johnson"/>
    <x v="5"/>
    <x v="6"/>
  </r>
  <r>
    <x v="1"/>
    <x v="237"/>
    <x v="1"/>
    <s v="None"/>
    <n v="651.35"/>
    <n v="10"/>
    <n v="15"/>
    <n v="9770.25"/>
    <n v="0"/>
    <n v="9770.25"/>
    <n v="9.77"/>
    <n v="6513.5"/>
    <n v="3256.75"/>
    <n v="3.26"/>
    <d v="2023-03-13T00:00:00"/>
    <x v="8"/>
    <s v="Q1"/>
    <x v="2"/>
    <s v="Hannah Johnson"/>
    <x v="1"/>
    <x v="0"/>
  </r>
  <r>
    <x v="4"/>
    <x v="150"/>
    <x v="5"/>
    <s v="None"/>
    <n v="867.1"/>
    <n v="260"/>
    <n v="12"/>
    <n v="10405.200000000001"/>
    <n v="0"/>
    <n v="10405.200000000001"/>
    <n v="10.41"/>
    <n v="225446"/>
    <n v="-215040.8"/>
    <n v="-215.04"/>
    <d v="2023-03-13T00:00:00"/>
    <x v="8"/>
    <s v="Q1"/>
    <x v="2"/>
    <s v="Alice Moore"/>
    <x v="5"/>
    <x v="0"/>
  </r>
  <r>
    <x v="3"/>
    <x v="238"/>
    <x v="1"/>
    <s v="Low"/>
    <n v="3263.16"/>
    <n v="10"/>
    <n v="350"/>
    <n v="1142106"/>
    <n v="57105.3"/>
    <n v="1085000.7"/>
    <n v="1085"/>
    <n v="32631.599999999999"/>
    <n v="1052369.1000000001"/>
    <n v="1052.3699999999999"/>
    <d v="2023-03-13T00:00:00"/>
    <x v="8"/>
    <s v="Q1"/>
    <x v="2"/>
    <s v="Hannah Rodriguez"/>
    <x v="1"/>
    <x v="0"/>
  </r>
  <r>
    <x v="4"/>
    <x v="153"/>
    <x v="2"/>
    <s v="Low"/>
    <n v="1723.68"/>
    <n v="120"/>
    <n v="12"/>
    <n v="20684.16"/>
    <n v="1034.21"/>
    <n v="19649.95"/>
    <n v="19.649999999999999"/>
    <n v="206841.60000000001"/>
    <n v="-187191.65"/>
    <n v="-187.19"/>
    <d v="2023-03-13T00:00:00"/>
    <x v="8"/>
    <s v="Q1"/>
    <x v="2"/>
    <s v="Paul Smith"/>
    <x v="2"/>
    <x v="5"/>
  </r>
  <r>
    <x v="4"/>
    <x v="239"/>
    <x v="5"/>
    <s v="Medium"/>
    <n v="855.36"/>
    <n v="260"/>
    <n v="12"/>
    <n v="10264.32"/>
    <n v="1026.43"/>
    <n v="9237.89"/>
    <n v="9.24"/>
    <n v="222393.60000000001"/>
    <n v="-213155.71"/>
    <n v="-213.16"/>
    <d v="2023-03-14T00:00:00"/>
    <x v="8"/>
    <s v="Q1"/>
    <x v="2"/>
    <s v="Ian Smith"/>
    <x v="5"/>
    <x v="2"/>
  </r>
  <r>
    <x v="1"/>
    <x v="240"/>
    <x v="3"/>
    <s v="Medium"/>
    <n v="912.73"/>
    <n v="250"/>
    <n v="15"/>
    <n v="13690.95"/>
    <n v="1369.1"/>
    <n v="12321.85"/>
    <n v="12.32"/>
    <n v="228182.5"/>
    <n v="-215860.65"/>
    <n v="-215.86"/>
    <d v="2023-03-15T00:00:00"/>
    <x v="8"/>
    <s v="Q1"/>
    <x v="2"/>
    <s v="Grace Jackson"/>
    <x v="3"/>
    <x v="2"/>
  </r>
  <r>
    <x v="4"/>
    <x v="221"/>
    <x v="3"/>
    <s v="None"/>
    <n v="1958.44"/>
    <n v="250"/>
    <n v="12"/>
    <n v="23501.279999999999"/>
    <n v="0"/>
    <n v="23501.279999999999"/>
    <n v="23.5"/>
    <n v="489610"/>
    <n v="-466108.72"/>
    <n v="-466.11"/>
    <d v="2023-03-15T00:00:00"/>
    <x v="8"/>
    <s v="Q1"/>
    <x v="2"/>
    <s v="Nina Jackson"/>
    <x v="3"/>
    <x v="6"/>
  </r>
  <r>
    <x v="2"/>
    <x v="207"/>
    <x v="5"/>
    <s v="High"/>
    <n v="526.61"/>
    <n v="260"/>
    <n v="300"/>
    <n v="157983"/>
    <n v="23697.45"/>
    <n v="134285.54999999999"/>
    <n v="134.29"/>
    <n v="136918.6"/>
    <n v="-2633.05"/>
    <n v="-2.63"/>
    <d v="2023-03-16T00:00:00"/>
    <x v="8"/>
    <s v="Q1"/>
    <x v="2"/>
    <s v="Ian Davis"/>
    <x v="5"/>
    <x v="4"/>
  </r>
  <r>
    <x v="1"/>
    <x v="233"/>
    <x v="4"/>
    <s v="High"/>
    <n v="861.45"/>
    <n v="3"/>
    <n v="15"/>
    <n v="12921.75"/>
    <n v="1938.26"/>
    <n v="10983.49"/>
    <n v="10.98"/>
    <n v="2584.35"/>
    <n v="8399.14"/>
    <n v="8.4"/>
    <d v="2023-03-17T00:00:00"/>
    <x v="8"/>
    <s v="Q1"/>
    <x v="2"/>
    <s v="Steve Thomas"/>
    <x v="4"/>
    <x v="3"/>
  </r>
  <r>
    <x v="1"/>
    <x v="212"/>
    <x v="3"/>
    <s v="None"/>
    <n v="1343.58"/>
    <n v="250"/>
    <n v="15"/>
    <n v="20153.7"/>
    <n v="0"/>
    <n v="20153.7"/>
    <n v="20.149999999999999"/>
    <n v="335895"/>
    <n v="-315741.3"/>
    <n v="-315.74"/>
    <d v="2023-03-17T00:00:00"/>
    <x v="8"/>
    <s v="Q1"/>
    <x v="2"/>
    <s v="Paul Jones"/>
    <x v="3"/>
    <x v="6"/>
  </r>
  <r>
    <x v="4"/>
    <x v="241"/>
    <x v="1"/>
    <s v="High"/>
    <n v="864.29"/>
    <n v="10"/>
    <n v="12"/>
    <n v="10371.48"/>
    <n v="1555.72"/>
    <n v="8815.76"/>
    <n v="8.82"/>
    <n v="8642.9"/>
    <n v="172.86"/>
    <n v="0.17"/>
    <d v="2023-03-17T00:00:00"/>
    <x v="8"/>
    <s v="Q1"/>
    <x v="2"/>
    <s v="Bob Davis"/>
    <x v="1"/>
    <x v="3"/>
  </r>
  <r>
    <x v="0"/>
    <x v="169"/>
    <x v="3"/>
    <s v="Medium"/>
    <n v="1184.93"/>
    <n v="250"/>
    <n v="125"/>
    <n v="148116.25"/>
    <n v="14811.62"/>
    <n v="133304.63"/>
    <n v="133.30000000000001"/>
    <n v="296232.5"/>
    <n v="-162927.87"/>
    <n v="-162.93"/>
    <d v="2023-03-17T00:00:00"/>
    <x v="8"/>
    <s v="Q1"/>
    <x v="2"/>
    <s v="Grace Johnson"/>
    <x v="3"/>
    <x v="3"/>
  </r>
  <r>
    <x v="2"/>
    <x v="242"/>
    <x v="3"/>
    <s v="None"/>
    <n v="898.9"/>
    <n v="250"/>
    <n v="300"/>
    <n v="269670"/>
    <n v="0"/>
    <n v="269670"/>
    <n v="269.67"/>
    <n v="224725"/>
    <n v="44945"/>
    <n v="44.95"/>
    <d v="2023-03-18T00:00:00"/>
    <x v="8"/>
    <s v="Q1"/>
    <x v="2"/>
    <s v="Paul Miller"/>
    <x v="3"/>
    <x v="3"/>
  </r>
  <r>
    <x v="1"/>
    <x v="211"/>
    <x v="3"/>
    <s v="Low"/>
    <n v="1804.21"/>
    <n v="250"/>
    <n v="15"/>
    <n v="27063.15"/>
    <n v="1353.16"/>
    <n v="25709.99"/>
    <n v="25.71"/>
    <n v="451052.5"/>
    <n v="-425342.51"/>
    <n v="-425.34"/>
    <d v="2023-03-18T00:00:00"/>
    <x v="8"/>
    <s v="Q1"/>
    <x v="2"/>
    <s v="Julia Anderson"/>
    <x v="3"/>
    <x v="5"/>
  </r>
  <r>
    <x v="0"/>
    <x v="224"/>
    <x v="1"/>
    <s v="Low"/>
    <n v="2924.16"/>
    <n v="10"/>
    <n v="125"/>
    <n v="365520"/>
    <n v="18276"/>
    <n v="347244"/>
    <n v="347.24"/>
    <n v="29241.599999999999"/>
    <n v="318002.40000000002"/>
    <n v="318"/>
    <d v="2023-03-19T00:00:00"/>
    <x v="8"/>
    <s v="Q1"/>
    <x v="2"/>
    <s v="Steve Moore"/>
    <x v="1"/>
    <x v="1"/>
  </r>
  <r>
    <x v="1"/>
    <x v="185"/>
    <x v="5"/>
    <s v="Low"/>
    <n v="1094.95"/>
    <n v="260"/>
    <n v="15"/>
    <n v="16424.25"/>
    <n v="821.21"/>
    <n v="15603.04"/>
    <n v="15.6"/>
    <n v="284687"/>
    <n v="-269083.96000000002"/>
    <n v="-269.08"/>
    <d v="2023-03-19T00:00:00"/>
    <x v="8"/>
    <s v="Q1"/>
    <x v="2"/>
    <s v="Grace Gonzalez"/>
    <x v="5"/>
    <x v="3"/>
  </r>
  <r>
    <x v="2"/>
    <x v="243"/>
    <x v="2"/>
    <s v="High"/>
    <n v="573"/>
    <n v="120"/>
    <n v="300"/>
    <n v="171900"/>
    <n v="25785"/>
    <n v="146115"/>
    <n v="146.12"/>
    <n v="68760"/>
    <n v="77355"/>
    <n v="77.36"/>
    <d v="2023-03-19T00:00:00"/>
    <x v="8"/>
    <s v="Q1"/>
    <x v="2"/>
    <s v="Hannah Moore"/>
    <x v="2"/>
    <x v="5"/>
  </r>
  <r>
    <x v="2"/>
    <x v="244"/>
    <x v="2"/>
    <s v="High"/>
    <n v="572.79999999999995"/>
    <n v="120"/>
    <n v="300"/>
    <n v="171840"/>
    <n v="25776"/>
    <n v="146064"/>
    <n v="146.06"/>
    <n v="68736"/>
    <n v="77328"/>
    <n v="77.33"/>
    <d v="2023-03-19T00:00:00"/>
    <x v="8"/>
    <s v="Q1"/>
    <x v="2"/>
    <s v="Hannah Smith"/>
    <x v="2"/>
    <x v="7"/>
  </r>
  <r>
    <x v="1"/>
    <x v="195"/>
    <x v="2"/>
    <s v="Medium"/>
    <n v="1120.9000000000001"/>
    <n v="120"/>
    <n v="15"/>
    <n v="16813.5"/>
    <n v="1681.35"/>
    <n v="15132.15"/>
    <n v="15.13"/>
    <n v="134508"/>
    <n v="-119375.85"/>
    <n v="-119.38"/>
    <d v="2023-03-20T00:00:00"/>
    <x v="8"/>
    <s v="Q1"/>
    <x v="2"/>
    <s v="Quincy Rodriguez"/>
    <x v="2"/>
    <x v="3"/>
  </r>
  <r>
    <x v="0"/>
    <x v="245"/>
    <x v="2"/>
    <s v="High"/>
    <n v="1590.38"/>
    <n v="120"/>
    <n v="125"/>
    <n v="198797.5"/>
    <n v="29819.62"/>
    <n v="168977.88"/>
    <n v="168.98"/>
    <n v="190845.6"/>
    <n v="-21867.72"/>
    <n v="-21.87"/>
    <d v="2023-03-20T00:00:00"/>
    <x v="8"/>
    <s v="Q1"/>
    <x v="2"/>
    <s v="Julia Williams"/>
    <x v="2"/>
    <x v="3"/>
  </r>
  <r>
    <x v="1"/>
    <x v="169"/>
    <x v="3"/>
    <s v="Low"/>
    <n v="1248.95"/>
    <n v="250"/>
    <n v="15"/>
    <n v="18734.25"/>
    <n v="936.71"/>
    <n v="17797.54"/>
    <n v="17.8"/>
    <n v="312237.5"/>
    <n v="-294439.96000000002"/>
    <n v="-294.44"/>
    <d v="2023-03-21T00:00:00"/>
    <x v="8"/>
    <s v="Q1"/>
    <x v="2"/>
    <s v="Grace Johnson"/>
    <x v="3"/>
    <x v="5"/>
  </r>
  <r>
    <x v="3"/>
    <x v="158"/>
    <x v="5"/>
    <s v="High"/>
    <n v="2382.4899999999998"/>
    <n v="260"/>
    <n v="350"/>
    <n v="833871.5"/>
    <n v="125080.72"/>
    <n v="708790.78"/>
    <n v="708.79"/>
    <n v="619447.4"/>
    <n v="89343.38"/>
    <n v="89.34"/>
    <d v="2023-03-21T00:00:00"/>
    <x v="8"/>
    <s v="Q1"/>
    <x v="2"/>
    <s v="Nina Moore"/>
    <x v="5"/>
    <x v="5"/>
  </r>
  <r>
    <x v="1"/>
    <x v="189"/>
    <x v="5"/>
    <s v="High"/>
    <n v="776.07"/>
    <n v="260"/>
    <n v="15"/>
    <n v="11641.05"/>
    <n v="1746.16"/>
    <n v="9894.89"/>
    <n v="9.89"/>
    <n v="201778.2"/>
    <n v="-191883.31"/>
    <n v="-191.88"/>
    <d v="2023-03-21T00:00:00"/>
    <x v="8"/>
    <s v="Q1"/>
    <x v="2"/>
    <s v="Oscar Jackson"/>
    <x v="5"/>
    <x v="0"/>
  </r>
  <r>
    <x v="0"/>
    <x v="207"/>
    <x v="0"/>
    <s v="None"/>
    <n v="2528.6799999999998"/>
    <n v="5"/>
    <n v="125"/>
    <n v="316085"/>
    <n v="0"/>
    <n v="316085"/>
    <n v="316.08"/>
    <n v="12643.4"/>
    <n v="303441.59999999998"/>
    <n v="303.44"/>
    <d v="2023-03-22T00:00:00"/>
    <x v="8"/>
    <s v="Q1"/>
    <x v="2"/>
    <s v="Ian Davis"/>
    <x v="0"/>
    <x v="6"/>
  </r>
  <r>
    <x v="1"/>
    <x v="153"/>
    <x v="0"/>
    <s v="Low"/>
    <n v="513.71"/>
    <n v="5"/>
    <n v="15"/>
    <n v="7705.65"/>
    <n v="385.28"/>
    <n v="7320.37"/>
    <n v="7.32"/>
    <n v="2568.5500000000002"/>
    <n v="4751.82"/>
    <n v="4.75"/>
    <d v="2023-03-22T00:00:00"/>
    <x v="8"/>
    <s v="Q1"/>
    <x v="2"/>
    <s v="Paul Smith"/>
    <x v="0"/>
    <x v="7"/>
  </r>
  <r>
    <x v="0"/>
    <x v="246"/>
    <x v="4"/>
    <s v="High"/>
    <n v="2318.5700000000002"/>
    <n v="3"/>
    <n v="125"/>
    <n v="289821.25"/>
    <n v="43473.19"/>
    <n v="246348.06"/>
    <n v="246.35"/>
    <n v="6955.71"/>
    <n v="239392.35"/>
    <n v="239.39"/>
    <d v="2023-03-24T00:00:00"/>
    <x v="8"/>
    <s v="Q1"/>
    <x v="2"/>
    <s v="Frank Anderson"/>
    <x v="4"/>
    <x v="0"/>
  </r>
  <r>
    <x v="4"/>
    <x v="215"/>
    <x v="4"/>
    <s v="High"/>
    <n v="517.78"/>
    <n v="3"/>
    <n v="12"/>
    <n v="6213.36"/>
    <n v="932"/>
    <n v="5281.36"/>
    <n v="5.28"/>
    <n v="1553.34"/>
    <n v="3728.02"/>
    <n v="3.73"/>
    <d v="2023-03-24T00:00:00"/>
    <x v="8"/>
    <s v="Q1"/>
    <x v="2"/>
    <s v="Quincy Martin"/>
    <x v="4"/>
    <x v="4"/>
  </r>
  <r>
    <x v="2"/>
    <x v="227"/>
    <x v="0"/>
    <s v="High"/>
    <n v="844.93"/>
    <n v="5"/>
    <n v="300"/>
    <n v="253479"/>
    <n v="38021.85"/>
    <n v="215457.15"/>
    <n v="215.46"/>
    <n v="4224.6499999999996"/>
    <n v="211232.5"/>
    <n v="211.23"/>
    <d v="2023-03-24T00:00:00"/>
    <x v="8"/>
    <s v="Q1"/>
    <x v="2"/>
    <s v="Hannah Miller"/>
    <x v="0"/>
    <x v="2"/>
  </r>
  <r>
    <x v="0"/>
    <x v="247"/>
    <x v="4"/>
    <s v="Low"/>
    <n v="1481.94"/>
    <n v="3"/>
    <n v="125"/>
    <n v="185242.5"/>
    <n v="9262.1200000000008"/>
    <n v="175980.38"/>
    <n v="175.98"/>
    <n v="4445.82"/>
    <n v="171534.56"/>
    <n v="171.53"/>
    <d v="2023-03-24T00:00:00"/>
    <x v="8"/>
    <s v="Q1"/>
    <x v="2"/>
    <s v="Alice Anderson"/>
    <x v="4"/>
    <x v="4"/>
  </r>
  <r>
    <x v="2"/>
    <x v="248"/>
    <x v="3"/>
    <s v="None"/>
    <n v="498.44"/>
    <n v="250"/>
    <n v="300"/>
    <n v="149532"/>
    <n v="0"/>
    <n v="149532"/>
    <n v="149.53"/>
    <n v="124610"/>
    <n v="24922"/>
    <n v="24.92"/>
    <d v="2023-03-25T00:00:00"/>
    <x v="8"/>
    <s v="Q1"/>
    <x v="2"/>
    <s v="Ian Williams"/>
    <x v="3"/>
    <x v="6"/>
  </r>
  <r>
    <x v="4"/>
    <x v="166"/>
    <x v="1"/>
    <s v="Low"/>
    <n v="949.96"/>
    <n v="10"/>
    <n v="12"/>
    <n v="11399.52"/>
    <n v="569.98"/>
    <n v="10829.54"/>
    <n v="10.83"/>
    <n v="9499.6"/>
    <n v="1329.94"/>
    <n v="1.33"/>
    <d v="2023-03-25T00:00:00"/>
    <x v="8"/>
    <s v="Q1"/>
    <x v="2"/>
    <s v="Julia Gonzalez"/>
    <x v="1"/>
    <x v="1"/>
  </r>
  <r>
    <x v="0"/>
    <x v="208"/>
    <x v="3"/>
    <s v="High"/>
    <n v="1754.34"/>
    <n v="250"/>
    <n v="125"/>
    <n v="219292.5"/>
    <n v="32893.879999999997"/>
    <n v="186398.62"/>
    <n v="186.4"/>
    <n v="438585"/>
    <n v="-252186.38"/>
    <n v="-252.19"/>
    <d v="2023-03-25T00:00:00"/>
    <x v="8"/>
    <s v="Q1"/>
    <x v="2"/>
    <s v="Laura Jackson"/>
    <x v="3"/>
    <x v="7"/>
  </r>
  <r>
    <x v="0"/>
    <x v="230"/>
    <x v="5"/>
    <s v="Low"/>
    <n v="1165.3699999999999"/>
    <n v="260"/>
    <n v="125"/>
    <n v="145671.25"/>
    <n v="7283.56"/>
    <n v="138387.69"/>
    <n v="138.38999999999999"/>
    <n v="302996.2"/>
    <n v="-164608.51"/>
    <n v="-164.61"/>
    <d v="2023-03-25T00:00:00"/>
    <x v="8"/>
    <s v="Q1"/>
    <x v="2"/>
    <s v="Quincy Williams"/>
    <x v="5"/>
    <x v="6"/>
  </r>
  <r>
    <x v="4"/>
    <x v="169"/>
    <x v="0"/>
    <s v="None"/>
    <n v="844.65"/>
    <n v="5"/>
    <n v="12"/>
    <n v="10135.799999999999"/>
    <n v="0"/>
    <n v="10135.799999999999"/>
    <n v="10.14"/>
    <n v="4223.25"/>
    <n v="5912.55"/>
    <n v="5.91"/>
    <d v="2023-03-27T00:00:00"/>
    <x v="8"/>
    <s v="Q1"/>
    <x v="2"/>
    <s v="Grace Johnson"/>
    <x v="0"/>
    <x v="7"/>
  </r>
  <r>
    <x v="0"/>
    <x v="249"/>
    <x v="0"/>
    <s v="Medium"/>
    <n v="2798.62"/>
    <n v="5"/>
    <n v="125"/>
    <n v="349827.5"/>
    <n v="34982.75"/>
    <n v="314844.75"/>
    <n v="314.83999999999997"/>
    <n v="13993.1"/>
    <n v="300851.65000000002"/>
    <n v="300.85000000000002"/>
    <d v="2023-03-28T00:00:00"/>
    <x v="8"/>
    <s v="Q1"/>
    <x v="2"/>
    <s v="Bob Brown"/>
    <x v="0"/>
    <x v="0"/>
  </r>
  <r>
    <x v="2"/>
    <x v="250"/>
    <x v="0"/>
    <s v="Low"/>
    <n v="669.63"/>
    <n v="5"/>
    <n v="300"/>
    <n v="200889"/>
    <n v="10044.450000000001"/>
    <n v="190844.55"/>
    <n v="190.84"/>
    <n v="3348.15"/>
    <n v="187496.4"/>
    <n v="187.5"/>
    <d v="2023-03-28T00:00:00"/>
    <x v="8"/>
    <s v="Q1"/>
    <x v="2"/>
    <s v="Quincy Taylor"/>
    <x v="0"/>
    <x v="6"/>
  </r>
  <r>
    <x v="2"/>
    <x v="228"/>
    <x v="1"/>
    <s v="Low"/>
    <n v="653.36"/>
    <n v="10"/>
    <n v="300"/>
    <n v="196008"/>
    <n v="9800.4"/>
    <n v="186207.6"/>
    <n v="186.21"/>
    <n v="6533.6"/>
    <n v="179674"/>
    <n v="179.67"/>
    <d v="2023-03-28T00:00:00"/>
    <x v="8"/>
    <s v="Q1"/>
    <x v="2"/>
    <s v="Grace Brown"/>
    <x v="1"/>
    <x v="6"/>
  </r>
  <r>
    <x v="2"/>
    <x v="251"/>
    <x v="3"/>
    <s v="Low"/>
    <n v="832.4"/>
    <n v="250"/>
    <n v="300"/>
    <n v="249720"/>
    <n v="12486"/>
    <n v="237234"/>
    <n v="237.23"/>
    <n v="208100"/>
    <n v="29134"/>
    <n v="29.13"/>
    <d v="2023-03-28T00:00:00"/>
    <x v="8"/>
    <s v="Q1"/>
    <x v="2"/>
    <s v="Tina Jackson"/>
    <x v="3"/>
    <x v="1"/>
  </r>
  <r>
    <x v="2"/>
    <x v="210"/>
    <x v="0"/>
    <s v="None"/>
    <n v="549.66999999999996"/>
    <n v="5"/>
    <n v="300"/>
    <n v="164901"/>
    <n v="0"/>
    <n v="164901"/>
    <n v="164.9"/>
    <n v="2748.35"/>
    <n v="162152.65"/>
    <n v="162.15"/>
    <d v="2023-03-29T00:00:00"/>
    <x v="8"/>
    <s v="Q1"/>
    <x v="2"/>
    <s v="Ian Johnson"/>
    <x v="0"/>
    <x v="1"/>
  </r>
  <r>
    <x v="4"/>
    <x v="193"/>
    <x v="4"/>
    <s v="High"/>
    <n v="1953.38"/>
    <n v="3"/>
    <n v="12"/>
    <n v="23440.560000000001"/>
    <n v="3516.08"/>
    <n v="19924.48"/>
    <n v="19.920000000000002"/>
    <n v="5860.14"/>
    <n v="14064.34"/>
    <n v="14.06"/>
    <d v="2023-03-29T00:00:00"/>
    <x v="8"/>
    <s v="Q1"/>
    <x v="2"/>
    <s v="Grace Williams"/>
    <x v="4"/>
    <x v="5"/>
  </r>
  <r>
    <x v="2"/>
    <x v="190"/>
    <x v="3"/>
    <s v="High"/>
    <n v="382.51"/>
    <n v="250"/>
    <n v="300"/>
    <n v="114753"/>
    <n v="17212.95"/>
    <n v="97540.05"/>
    <n v="97.54"/>
    <n v="95627.5"/>
    <n v="1912.55"/>
    <n v="1.91"/>
    <d v="2023-03-29T00:00:00"/>
    <x v="8"/>
    <s v="Q1"/>
    <x v="2"/>
    <s v="Frank Wilson"/>
    <x v="3"/>
    <x v="6"/>
  </r>
  <r>
    <x v="1"/>
    <x v="172"/>
    <x v="5"/>
    <s v="High"/>
    <n v="628.54"/>
    <n v="260"/>
    <n v="15"/>
    <n v="9428.1"/>
    <n v="1414.21"/>
    <n v="8013.89"/>
    <n v="8.01"/>
    <n v="163420.4"/>
    <n v="-155406.51"/>
    <n v="-155.41"/>
    <d v="2023-03-30T00:00:00"/>
    <x v="8"/>
    <s v="Q1"/>
    <x v="2"/>
    <s v="Grace Moore"/>
    <x v="5"/>
    <x v="4"/>
  </r>
  <r>
    <x v="0"/>
    <x v="196"/>
    <x v="0"/>
    <s v="Medium"/>
    <n v="1308.44"/>
    <n v="5"/>
    <n v="125"/>
    <n v="163555"/>
    <n v="16355.5"/>
    <n v="147199.5"/>
    <n v="147.19999999999999"/>
    <n v="6542.2"/>
    <n v="140657.29999999999"/>
    <n v="140.66"/>
    <d v="2023-04-01T00:00:00"/>
    <x v="5"/>
    <s v="Q2"/>
    <x v="2"/>
    <s v="Rachel Miller"/>
    <x v="0"/>
    <x v="2"/>
  </r>
  <r>
    <x v="2"/>
    <x v="252"/>
    <x v="2"/>
    <s v="None"/>
    <n v="273.22000000000003"/>
    <n v="120"/>
    <n v="300"/>
    <n v="81966"/>
    <n v="0"/>
    <n v="81966"/>
    <n v="81.97"/>
    <n v="32786.400000000001"/>
    <n v="49179.6"/>
    <n v="49.18"/>
    <d v="2023-04-01T00:00:00"/>
    <x v="5"/>
    <s v="Q2"/>
    <x v="2"/>
    <s v="Kevin Gonzalez"/>
    <x v="2"/>
    <x v="4"/>
  </r>
  <r>
    <x v="2"/>
    <x v="253"/>
    <x v="2"/>
    <s v="None"/>
    <n v="306.01"/>
    <n v="120"/>
    <n v="300"/>
    <n v="91803"/>
    <n v="0"/>
    <n v="91803"/>
    <n v="91.8"/>
    <n v="36721.199999999997"/>
    <n v="55081.8"/>
    <n v="55.08"/>
    <d v="2023-04-03T00:00:00"/>
    <x v="5"/>
    <s v="Q2"/>
    <x v="2"/>
    <s v="Hannah Jackson"/>
    <x v="2"/>
    <x v="2"/>
  </r>
  <r>
    <x v="3"/>
    <x v="172"/>
    <x v="4"/>
    <s v="High"/>
    <n v="1309.8800000000001"/>
    <n v="3"/>
    <n v="350"/>
    <n v="458458"/>
    <n v="68768.7"/>
    <n v="389689.3"/>
    <n v="389.69"/>
    <n v="3929.64"/>
    <n v="385759.66"/>
    <n v="385.76"/>
    <d v="2023-04-03T00:00:00"/>
    <x v="5"/>
    <s v="Q2"/>
    <x v="2"/>
    <s v="Grace Moore"/>
    <x v="4"/>
    <x v="1"/>
  </r>
  <r>
    <x v="4"/>
    <x v="248"/>
    <x v="0"/>
    <s v="Medium"/>
    <n v="1795.58"/>
    <n v="5"/>
    <n v="12"/>
    <n v="21546.959999999999"/>
    <n v="2154.6999999999998"/>
    <n v="19392.259999999998"/>
    <n v="19.39"/>
    <n v="8977.9"/>
    <n v="10414.36"/>
    <n v="10.41"/>
    <d v="2023-04-03T00:00:00"/>
    <x v="5"/>
    <s v="Q2"/>
    <x v="2"/>
    <s v="Ian Williams"/>
    <x v="0"/>
    <x v="0"/>
  </r>
  <r>
    <x v="3"/>
    <x v="218"/>
    <x v="3"/>
    <s v="None"/>
    <n v="3174.53"/>
    <n v="250"/>
    <n v="350"/>
    <n v="1111085.5"/>
    <n v="0"/>
    <n v="1111085.5"/>
    <n v="1111.0899999999999"/>
    <n v="793632.5"/>
    <n v="317453"/>
    <n v="317.45"/>
    <d v="2023-04-03T00:00:00"/>
    <x v="5"/>
    <s v="Q2"/>
    <x v="2"/>
    <s v="Eva Lopez"/>
    <x v="3"/>
    <x v="3"/>
  </r>
  <r>
    <x v="4"/>
    <x v="161"/>
    <x v="1"/>
    <s v="High"/>
    <n v="754.25"/>
    <n v="10"/>
    <n v="12"/>
    <n v="9051"/>
    <n v="1357.65"/>
    <n v="7693.35"/>
    <n v="7.69"/>
    <n v="7542.5"/>
    <n v="150.85"/>
    <n v="0.15"/>
    <d v="2023-04-04T00:00:00"/>
    <x v="5"/>
    <s v="Q2"/>
    <x v="2"/>
    <s v="Steve Taylor"/>
    <x v="1"/>
    <x v="4"/>
  </r>
  <r>
    <x v="2"/>
    <x v="224"/>
    <x v="3"/>
    <s v="Low"/>
    <n v="250.61"/>
    <n v="250"/>
    <n v="300"/>
    <n v="75183"/>
    <n v="3759.15"/>
    <n v="71423.850000000006"/>
    <n v="71.42"/>
    <n v="62652.5"/>
    <n v="8771.35"/>
    <n v="8.77"/>
    <d v="2023-04-04T00:00:00"/>
    <x v="5"/>
    <s v="Q2"/>
    <x v="2"/>
    <s v="Steve Moore"/>
    <x v="3"/>
    <x v="6"/>
  </r>
  <r>
    <x v="3"/>
    <x v="236"/>
    <x v="2"/>
    <s v="High"/>
    <n v="3348"/>
    <n v="120"/>
    <n v="350"/>
    <n v="1171800"/>
    <n v="175770"/>
    <n v="996030"/>
    <n v="996.03"/>
    <n v="401760"/>
    <n v="594270"/>
    <n v="594.27"/>
    <d v="2023-04-04T00:00:00"/>
    <x v="5"/>
    <s v="Q2"/>
    <x v="2"/>
    <s v="Charlie Johnson"/>
    <x v="2"/>
    <x v="5"/>
  </r>
  <r>
    <x v="1"/>
    <x v="168"/>
    <x v="5"/>
    <s v="High"/>
    <n v="1390.71"/>
    <n v="260"/>
    <n v="15"/>
    <n v="20860.650000000001"/>
    <n v="3129.1"/>
    <n v="17731.55"/>
    <n v="17.73"/>
    <n v="361584.6"/>
    <n v="-343853.05"/>
    <n v="-343.85"/>
    <d v="2023-04-04T00:00:00"/>
    <x v="5"/>
    <s v="Q2"/>
    <x v="2"/>
    <s v="Eva Taylor"/>
    <x v="5"/>
    <x v="3"/>
  </r>
  <r>
    <x v="0"/>
    <x v="166"/>
    <x v="1"/>
    <s v="Medium"/>
    <n v="1013.53"/>
    <n v="10"/>
    <n v="125"/>
    <n v="126691.25"/>
    <n v="12669.12"/>
    <n v="114022.13"/>
    <n v="114.02"/>
    <n v="10135.299999999999"/>
    <n v="103886.83"/>
    <n v="103.89"/>
    <d v="2023-04-04T00:00:00"/>
    <x v="5"/>
    <s v="Q2"/>
    <x v="2"/>
    <s v="Julia Gonzalez"/>
    <x v="1"/>
    <x v="6"/>
  </r>
  <r>
    <x v="4"/>
    <x v="203"/>
    <x v="3"/>
    <s v="Medium"/>
    <n v="1160.33"/>
    <n v="250"/>
    <n v="12"/>
    <n v="13923.96"/>
    <n v="1392.4"/>
    <n v="12531.56"/>
    <n v="12.53"/>
    <n v="290082.5"/>
    <n v="-277550.94"/>
    <n v="-277.55"/>
    <d v="2023-04-06T00:00:00"/>
    <x v="5"/>
    <s v="Q2"/>
    <x v="2"/>
    <s v="Laura Wilson"/>
    <x v="3"/>
    <x v="6"/>
  </r>
  <r>
    <x v="2"/>
    <x v="164"/>
    <x v="2"/>
    <s v="Low"/>
    <n v="583.21"/>
    <n v="120"/>
    <n v="300"/>
    <n v="174963"/>
    <n v="8748.15"/>
    <n v="166214.85"/>
    <n v="166.21"/>
    <n v="69985.2"/>
    <n v="96229.65"/>
    <n v="96.23"/>
    <d v="2023-04-06T00:00:00"/>
    <x v="5"/>
    <s v="Q2"/>
    <x v="2"/>
    <s v="Quincy Garcia"/>
    <x v="2"/>
    <x v="2"/>
  </r>
  <r>
    <x v="2"/>
    <x v="178"/>
    <x v="2"/>
    <s v="High"/>
    <n v="974.21"/>
    <n v="120"/>
    <n v="300"/>
    <n v="292263"/>
    <n v="43839.45"/>
    <n v="248423.55"/>
    <n v="248.42"/>
    <n v="116905.2"/>
    <n v="131518.35"/>
    <n v="131.52000000000001"/>
    <d v="2023-04-06T00:00:00"/>
    <x v="5"/>
    <s v="Q2"/>
    <x v="2"/>
    <s v="Rachel Davis"/>
    <x v="2"/>
    <x v="3"/>
  </r>
  <r>
    <x v="3"/>
    <x v="173"/>
    <x v="2"/>
    <s v="High"/>
    <n v="2095.0500000000002"/>
    <n v="120"/>
    <n v="350"/>
    <n v="733267.5"/>
    <n v="109990.12"/>
    <n v="623277.38"/>
    <n v="623.28"/>
    <n v="251406"/>
    <n v="371871.38"/>
    <n v="371.87"/>
    <d v="2023-04-06T00:00:00"/>
    <x v="5"/>
    <s v="Q2"/>
    <x v="2"/>
    <s v="Paul Davis"/>
    <x v="2"/>
    <x v="3"/>
  </r>
  <r>
    <x v="1"/>
    <x v="254"/>
    <x v="5"/>
    <s v="None"/>
    <n v="1929.51"/>
    <n v="260"/>
    <n v="15"/>
    <n v="28942.65"/>
    <n v="0"/>
    <n v="28942.65"/>
    <n v="28.94"/>
    <n v="501672.6"/>
    <n v="-472729.95"/>
    <n v="-472.73"/>
    <d v="2023-04-06T00:00:00"/>
    <x v="5"/>
    <s v="Q2"/>
    <x v="2"/>
    <s v="Eva Garcia"/>
    <x v="5"/>
    <x v="7"/>
  </r>
  <r>
    <x v="3"/>
    <x v="255"/>
    <x v="2"/>
    <s v="None"/>
    <n v="3456.9"/>
    <n v="120"/>
    <n v="350"/>
    <n v="1209915"/>
    <n v="0"/>
    <n v="1209915"/>
    <n v="1209.9100000000001"/>
    <n v="414828"/>
    <n v="795087"/>
    <n v="795.09"/>
    <d v="2023-04-07T00:00:00"/>
    <x v="5"/>
    <s v="Q2"/>
    <x v="2"/>
    <s v="Steve Wilson"/>
    <x v="2"/>
    <x v="6"/>
  </r>
  <r>
    <x v="1"/>
    <x v="197"/>
    <x v="5"/>
    <s v="Medium"/>
    <n v="863.03"/>
    <n v="260"/>
    <n v="15"/>
    <n v="12945.45"/>
    <n v="1294.55"/>
    <n v="11650.9"/>
    <n v="11.65"/>
    <n v="224387.8"/>
    <n v="-212736.9"/>
    <n v="-212.74"/>
    <d v="2023-04-08T00:00:00"/>
    <x v="5"/>
    <s v="Q2"/>
    <x v="2"/>
    <s v="Bob Hernandez"/>
    <x v="5"/>
    <x v="2"/>
  </r>
  <r>
    <x v="3"/>
    <x v="231"/>
    <x v="0"/>
    <s v="High"/>
    <n v="3972.1"/>
    <n v="5"/>
    <n v="350"/>
    <n v="1390235"/>
    <n v="208535.25"/>
    <n v="1181699.75"/>
    <n v="1181.7"/>
    <n v="19860.5"/>
    <n v="1161839.25"/>
    <n v="1161.8399999999999"/>
    <d v="2023-04-09T00:00:00"/>
    <x v="5"/>
    <s v="Q2"/>
    <x v="2"/>
    <s v="Hannah Brown"/>
    <x v="0"/>
    <x v="7"/>
  </r>
  <r>
    <x v="3"/>
    <x v="199"/>
    <x v="4"/>
    <s v="High"/>
    <n v="2630.94"/>
    <n v="3"/>
    <n v="350"/>
    <n v="920829"/>
    <n v="138124.35"/>
    <n v="782704.65"/>
    <n v="782.7"/>
    <n v="7892.82"/>
    <n v="774811.83"/>
    <n v="774.81"/>
    <d v="2023-04-10T00:00:00"/>
    <x v="5"/>
    <s v="Q2"/>
    <x v="2"/>
    <s v="Rachel Jones"/>
    <x v="4"/>
    <x v="5"/>
  </r>
  <r>
    <x v="4"/>
    <x v="227"/>
    <x v="5"/>
    <s v="None"/>
    <n v="664.05"/>
    <n v="260"/>
    <n v="12"/>
    <n v="7968.6"/>
    <n v="0"/>
    <n v="7968.6"/>
    <n v="7.97"/>
    <n v="172653"/>
    <n v="-164684.4"/>
    <n v="-164.68"/>
    <d v="2023-04-10T00:00:00"/>
    <x v="5"/>
    <s v="Q2"/>
    <x v="2"/>
    <s v="Hannah Miller"/>
    <x v="5"/>
    <x v="3"/>
  </r>
  <r>
    <x v="1"/>
    <x v="248"/>
    <x v="5"/>
    <s v="None"/>
    <n v="1344.83"/>
    <n v="260"/>
    <n v="15"/>
    <n v="20172.45"/>
    <n v="0"/>
    <n v="20172.45"/>
    <n v="20.170000000000002"/>
    <n v="349655.8"/>
    <n v="-329483.34999999998"/>
    <n v="-329.48"/>
    <d v="2023-04-11T00:00:00"/>
    <x v="5"/>
    <s v="Q2"/>
    <x v="2"/>
    <s v="Ian Williams"/>
    <x v="5"/>
    <x v="6"/>
  </r>
  <r>
    <x v="3"/>
    <x v="169"/>
    <x v="0"/>
    <s v="None"/>
    <n v="1295.82"/>
    <n v="5"/>
    <n v="350"/>
    <n v="453537"/>
    <n v="0"/>
    <n v="453537"/>
    <n v="453.54"/>
    <n v="6479.1"/>
    <n v="447057.9"/>
    <n v="447.06"/>
    <d v="2023-04-12T00:00:00"/>
    <x v="5"/>
    <s v="Q2"/>
    <x v="2"/>
    <s v="Grace Johnson"/>
    <x v="0"/>
    <x v="3"/>
  </r>
  <r>
    <x v="4"/>
    <x v="202"/>
    <x v="4"/>
    <s v="Low"/>
    <n v="1168.67"/>
    <n v="3"/>
    <n v="12"/>
    <n v="14024.04"/>
    <n v="701.2"/>
    <n v="13322.84"/>
    <n v="13.32"/>
    <n v="3506.01"/>
    <n v="9816.83"/>
    <n v="9.82"/>
    <d v="2023-04-12T00:00:00"/>
    <x v="5"/>
    <s v="Q2"/>
    <x v="2"/>
    <s v="Eva Jones"/>
    <x v="4"/>
    <x v="6"/>
  </r>
  <r>
    <x v="4"/>
    <x v="165"/>
    <x v="5"/>
    <s v="Low"/>
    <n v="1017.45"/>
    <n v="260"/>
    <n v="12"/>
    <n v="12209.4"/>
    <n v="610.47"/>
    <n v="11598.93"/>
    <n v="11.6"/>
    <n v="264537"/>
    <n v="-252938.07"/>
    <n v="-252.94"/>
    <d v="2023-04-12T00:00:00"/>
    <x v="5"/>
    <s v="Q2"/>
    <x v="2"/>
    <s v="Julia Davis"/>
    <x v="5"/>
    <x v="0"/>
  </r>
  <r>
    <x v="0"/>
    <x v="191"/>
    <x v="2"/>
    <s v="High"/>
    <n v="2841.1"/>
    <n v="120"/>
    <n v="125"/>
    <n v="355137.5"/>
    <n v="53270.62"/>
    <n v="301866.88"/>
    <n v="301.87"/>
    <n v="340932"/>
    <n v="-39065.120000000003"/>
    <n v="-39.07"/>
    <d v="2023-04-12T00:00:00"/>
    <x v="5"/>
    <s v="Q2"/>
    <x v="2"/>
    <s v="Oscar Taylor"/>
    <x v="2"/>
    <x v="1"/>
  </r>
  <r>
    <x v="1"/>
    <x v="229"/>
    <x v="2"/>
    <s v="Medium"/>
    <n v="1014.6"/>
    <n v="120"/>
    <n v="15"/>
    <n v="15219"/>
    <n v="1521.9"/>
    <n v="13697.1"/>
    <n v="13.7"/>
    <n v="121752"/>
    <n v="-108054.9"/>
    <n v="-108.05"/>
    <d v="2023-04-13T00:00:00"/>
    <x v="5"/>
    <s v="Q2"/>
    <x v="2"/>
    <s v="Eva Rodriguez"/>
    <x v="2"/>
    <x v="3"/>
  </r>
  <r>
    <x v="3"/>
    <x v="240"/>
    <x v="2"/>
    <s v="High"/>
    <n v="1292.8699999999999"/>
    <n v="120"/>
    <n v="350"/>
    <n v="452504.5"/>
    <n v="67875.679999999993"/>
    <n v="384628.82"/>
    <n v="384.63"/>
    <n v="155144.4"/>
    <n v="229484.42"/>
    <n v="229.48"/>
    <d v="2023-04-13T00:00:00"/>
    <x v="5"/>
    <s v="Q2"/>
    <x v="2"/>
    <s v="Grace Jackson"/>
    <x v="2"/>
    <x v="7"/>
  </r>
  <r>
    <x v="0"/>
    <x v="195"/>
    <x v="2"/>
    <s v="None"/>
    <n v="2620.37"/>
    <n v="120"/>
    <n v="125"/>
    <n v="327546.25"/>
    <n v="0"/>
    <n v="327546.25"/>
    <n v="327.55"/>
    <n v="314444.40000000002"/>
    <n v="13101.85"/>
    <n v="13.1"/>
    <d v="2023-04-13T00:00:00"/>
    <x v="5"/>
    <s v="Q2"/>
    <x v="2"/>
    <s v="Quincy Rodriguez"/>
    <x v="2"/>
    <x v="1"/>
  </r>
  <r>
    <x v="2"/>
    <x v="198"/>
    <x v="5"/>
    <s v="None"/>
    <n v="741.71"/>
    <n v="260"/>
    <n v="300"/>
    <n v="222513"/>
    <n v="0"/>
    <n v="222513"/>
    <n v="222.51"/>
    <n v="192844.6"/>
    <n v="29668.400000000001"/>
    <n v="29.67"/>
    <d v="2023-04-13T00:00:00"/>
    <x v="5"/>
    <s v="Q2"/>
    <x v="2"/>
    <s v="Laura Davis"/>
    <x v="5"/>
    <x v="2"/>
  </r>
  <r>
    <x v="4"/>
    <x v="214"/>
    <x v="1"/>
    <s v="Low"/>
    <n v="996.48"/>
    <n v="10"/>
    <n v="12"/>
    <n v="11957.76"/>
    <n v="597.89"/>
    <n v="11359.87"/>
    <n v="11.36"/>
    <n v="9964.7999999999993"/>
    <n v="1395.07"/>
    <n v="1.4"/>
    <d v="2023-04-14T00:00:00"/>
    <x v="5"/>
    <s v="Q2"/>
    <x v="2"/>
    <s v="Frank Moore"/>
    <x v="1"/>
    <x v="6"/>
  </r>
  <r>
    <x v="1"/>
    <x v="165"/>
    <x v="3"/>
    <s v="Low"/>
    <n v="779.58"/>
    <n v="250"/>
    <n v="15"/>
    <n v="11693.7"/>
    <n v="584.69000000000005"/>
    <n v="11109.01"/>
    <n v="11.11"/>
    <n v="194895"/>
    <n v="-183785.99"/>
    <n v="-183.79"/>
    <d v="2023-04-15T00:00:00"/>
    <x v="5"/>
    <s v="Q2"/>
    <x v="2"/>
    <s v="Julia Davis"/>
    <x v="3"/>
    <x v="6"/>
  </r>
  <r>
    <x v="0"/>
    <x v="178"/>
    <x v="5"/>
    <s v="Low"/>
    <n v="1899.15"/>
    <n v="260"/>
    <n v="125"/>
    <n v="237393.75"/>
    <n v="11869.69"/>
    <n v="225524.06"/>
    <n v="225.52"/>
    <n v="493779"/>
    <n v="-268254.94"/>
    <n v="-268.25"/>
    <d v="2023-04-16T00:00:00"/>
    <x v="5"/>
    <s v="Q2"/>
    <x v="2"/>
    <s v="Rachel Davis"/>
    <x v="5"/>
    <x v="6"/>
  </r>
  <r>
    <x v="0"/>
    <x v="252"/>
    <x v="5"/>
    <s v="Low"/>
    <n v="1411.57"/>
    <n v="260"/>
    <n v="125"/>
    <n v="176446.25"/>
    <n v="8822.31"/>
    <n v="167623.94"/>
    <n v="167.62"/>
    <n v="367008.2"/>
    <n v="-199384.26"/>
    <n v="-199.38"/>
    <d v="2023-04-16T00:00:00"/>
    <x v="5"/>
    <s v="Q2"/>
    <x v="2"/>
    <s v="Kevin Gonzalez"/>
    <x v="5"/>
    <x v="1"/>
  </r>
  <r>
    <x v="0"/>
    <x v="239"/>
    <x v="4"/>
    <s v="Low"/>
    <n v="1731.59"/>
    <n v="3"/>
    <n v="125"/>
    <n v="216448.75"/>
    <n v="10822.44"/>
    <n v="205626.31"/>
    <n v="205.63"/>
    <n v="5194.7700000000004"/>
    <n v="200431.54"/>
    <n v="200.43"/>
    <d v="2023-04-16T00:00:00"/>
    <x v="5"/>
    <s v="Q2"/>
    <x v="2"/>
    <s v="Ian Smith"/>
    <x v="4"/>
    <x v="3"/>
  </r>
  <r>
    <x v="0"/>
    <x v="166"/>
    <x v="2"/>
    <s v="High"/>
    <n v="2055.4299999999998"/>
    <n v="120"/>
    <n v="125"/>
    <n v="256928.75"/>
    <n v="38539.31"/>
    <n v="218389.44"/>
    <n v="218.39"/>
    <n v="246651.6"/>
    <n v="-28262.16"/>
    <n v="-28.26"/>
    <d v="2023-04-16T00:00:00"/>
    <x v="5"/>
    <s v="Q2"/>
    <x v="2"/>
    <s v="Julia Gonzalez"/>
    <x v="2"/>
    <x v="5"/>
  </r>
  <r>
    <x v="4"/>
    <x v="252"/>
    <x v="3"/>
    <s v="None"/>
    <n v="1021.89"/>
    <n v="250"/>
    <n v="12"/>
    <n v="12262.68"/>
    <n v="0"/>
    <n v="12262.68"/>
    <n v="12.26"/>
    <n v="255472.5"/>
    <n v="-243209.82"/>
    <n v="-243.21"/>
    <d v="2023-04-17T00:00:00"/>
    <x v="5"/>
    <s v="Q2"/>
    <x v="2"/>
    <s v="Kevin Gonzalez"/>
    <x v="3"/>
    <x v="7"/>
  </r>
  <r>
    <x v="2"/>
    <x v="182"/>
    <x v="4"/>
    <s v="None"/>
    <n v="737.69"/>
    <n v="3"/>
    <n v="300"/>
    <n v="221307"/>
    <n v="0"/>
    <n v="221307"/>
    <n v="221.31"/>
    <n v="2213.0700000000002"/>
    <n v="219093.93"/>
    <n v="219.09"/>
    <d v="2023-04-18T00:00:00"/>
    <x v="5"/>
    <s v="Q2"/>
    <x v="2"/>
    <s v="David Lopez"/>
    <x v="4"/>
    <x v="5"/>
  </r>
  <r>
    <x v="1"/>
    <x v="234"/>
    <x v="2"/>
    <s v="None"/>
    <n v="774.57"/>
    <n v="120"/>
    <n v="15"/>
    <n v="11618.55"/>
    <n v="0"/>
    <n v="11618.55"/>
    <n v="11.62"/>
    <n v="92948.4"/>
    <n v="-81329.850000000006"/>
    <n v="-81.33"/>
    <d v="2023-04-19T00:00:00"/>
    <x v="5"/>
    <s v="Q2"/>
    <x v="2"/>
    <s v="Tina Taylor"/>
    <x v="2"/>
    <x v="2"/>
  </r>
  <r>
    <x v="3"/>
    <x v="202"/>
    <x v="3"/>
    <s v="Low"/>
    <n v="2724.42"/>
    <n v="250"/>
    <n v="350"/>
    <n v="953547"/>
    <n v="47677.35"/>
    <n v="905869.65"/>
    <n v="905.87"/>
    <n v="681105"/>
    <n v="224764.65"/>
    <n v="224.76"/>
    <d v="2023-04-19T00:00:00"/>
    <x v="5"/>
    <s v="Q2"/>
    <x v="2"/>
    <s v="Eva Jones"/>
    <x v="3"/>
    <x v="6"/>
  </r>
  <r>
    <x v="3"/>
    <x v="222"/>
    <x v="5"/>
    <s v="Low"/>
    <n v="2664.74"/>
    <n v="260"/>
    <n v="350"/>
    <n v="932659"/>
    <n v="46632.95"/>
    <n v="886026.05"/>
    <n v="886.03"/>
    <n v="692832.4"/>
    <n v="193193.65"/>
    <n v="193.19"/>
    <d v="2023-04-20T00:00:00"/>
    <x v="5"/>
    <s v="Q2"/>
    <x v="2"/>
    <s v="Steve Jackson"/>
    <x v="5"/>
    <x v="7"/>
  </r>
  <r>
    <x v="1"/>
    <x v="200"/>
    <x v="1"/>
    <s v="Medium"/>
    <n v="1762.98"/>
    <n v="10"/>
    <n v="15"/>
    <n v="26444.7"/>
    <n v="2644.47"/>
    <n v="23800.23"/>
    <n v="23.8"/>
    <n v="17629.8"/>
    <n v="6170.43"/>
    <n v="6.17"/>
    <d v="2023-04-20T00:00:00"/>
    <x v="5"/>
    <s v="Q2"/>
    <x v="2"/>
    <s v="Steve Gonzalez"/>
    <x v="1"/>
    <x v="0"/>
  </r>
  <r>
    <x v="0"/>
    <x v="256"/>
    <x v="3"/>
    <s v="Low"/>
    <n v="1390.26"/>
    <n v="250"/>
    <n v="125"/>
    <n v="173782.5"/>
    <n v="8689.1200000000008"/>
    <n v="165093.38"/>
    <n v="165.09"/>
    <n v="347565"/>
    <n v="-182471.62"/>
    <n v="-182.47"/>
    <d v="2023-04-21T00:00:00"/>
    <x v="5"/>
    <s v="Q2"/>
    <x v="2"/>
    <s v="Hannah Jones"/>
    <x v="3"/>
    <x v="6"/>
  </r>
  <r>
    <x v="4"/>
    <x v="211"/>
    <x v="5"/>
    <s v="High"/>
    <n v="1113.7"/>
    <n v="260"/>
    <n v="12"/>
    <n v="13364.4"/>
    <n v="2004.66"/>
    <n v="11359.74"/>
    <n v="11.36"/>
    <n v="289562"/>
    <n v="-278202.26"/>
    <n v="-278.2"/>
    <d v="2023-04-21T00:00:00"/>
    <x v="5"/>
    <s v="Q2"/>
    <x v="2"/>
    <s v="Julia Anderson"/>
    <x v="5"/>
    <x v="7"/>
  </r>
  <r>
    <x v="3"/>
    <x v="217"/>
    <x v="3"/>
    <s v="Low"/>
    <n v="1248.01"/>
    <n v="250"/>
    <n v="350"/>
    <n v="436803.5"/>
    <n v="21840.18"/>
    <n v="414963.32"/>
    <n v="414.96"/>
    <n v="312002.5"/>
    <n v="102960.82"/>
    <n v="102.96"/>
    <d v="2023-04-21T00:00:00"/>
    <x v="5"/>
    <s v="Q2"/>
    <x v="2"/>
    <s v="Laura Anderson"/>
    <x v="3"/>
    <x v="0"/>
  </r>
  <r>
    <x v="2"/>
    <x v="257"/>
    <x v="0"/>
    <s v="Medium"/>
    <n v="379.87"/>
    <n v="5"/>
    <n v="300"/>
    <n v="113961"/>
    <n v="11396.1"/>
    <n v="102564.9"/>
    <n v="102.56"/>
    <n v="1899.35"/>
    <n v="100665.55"/>
    <n v="100.67"/>
    <d v="2023-04-21T00:00:00"/>
    <x v="5"/>
    <s v="Q2"/>
    <x v="2"/>
    <s v="Rachel Smith"/>
    <x v="0"/>
    <x v="4"/>
  </r>
  <r>
    <x v="3"/>
    <x v="189"/>
    <x v="4"/>
    <s v="High"/>
    <n v="2649.18"/>
    <n v="3"/>
    <n v="350"/>
    <n v="927213"/>
    <n v="139081.95000000001"/>
    <n v="788131.05"/>
    <n v="788.13"/>
    <n v="7947.54"/>
    <n v="780183.51"/>
    <n v="780.18"/>
    <d v="2023-04-21T00:00:00"/>
    <x v="5"/>
    <s v="Q2"/>
    <x v="2"/>
    <s v="Oscar Jackson"/>
    <x v="4"/>
    <x v="1"/>
  </r>
  <r>
    <x v="0"/>
    <x v="161"/>
    <x v="2"/>
    <s v="Medium"/>
    <n v="2084.09"/>
    <n v="120"/>
    <n v="125"/>
    <n v="260511.25"/>
    <n v="26051.119999999999"/>
    <n v="234460.13"/>
    <n v="234.46"/>
    <n v="250090.8"/>
    <n v="-15630.67"/>
    <n v="-15.63"/>
    <d v="2023-04-22T00:00:00"/>
    <x v="5"/>
    <s v="Q2"/>
    <x v="2"/>
    <s v="Steve Taylor"/>
    <x v="2"/>
    <x v="0"/>
  </r>
  <r>
    <x v="4"/>
    <x v="170"/>
    <x v="1"/>
    <s v="High"/>
    <n v="653.62"/>
    <n v="10"/>
    <n v="12"/>
    <n v="7843.44"/>
    <n v="1176.52"/>
    <n v="6666.92"/>
    <n v="6.67"/>
    <n v="6536.2"/>
    <n v="130.72"/>
    <n v="0.13"/>
    <d v="2023-04-22T00:00:00"/>
    <x v="5"/>
    <s v="Q2"/>
    <x v="2"/>
    <s v="Ian Jones"/>
    <x v="1"/>
    <x v="3"/>
  </r>
  <r>
    <x v="0"/>
    <x v="212"/>
    <x v="3"/>
    <s v="Medium"/>
    <n v="1697.15"/>
    <n v="250"/>
    <n v="125"/>
    <n v="212143.75"/>
    <n v="21214.38"/>
    <n v="190929.37"/>
    <n v="190.93"/>
    <n v="424287.5"/>
    <n v="-233358.13"/>
    <n v="-233.36"/>
    <d v="2023-04-23T00:00:00"/>
    <x v="5"/>
    <s v="Q2"/>
    <x v="2"/>
    <s v="Paul Jones"/>
    <x v="3"/>
    <x v="1"/>
  </r>
  <r>
    <x v="0"/>
    <x v="170"/>
    <x v="1"/>
    <s v="Low"/>
    <n v="2621.41"/>
    <n v="10"/>
    <n v="125"/>
    <n v="327676.25"/>
    <n v="16383.81"/>
    <n v="311292.44"/>
    <n v="311.29000000000002"/>
    <n v="26214.1"/>
    <n v="285078.34000000003"/>
    <n v="285.08"/>
    <d v="2023-04-24T00:00:00"/>
    <x v="5"/>
    <s v="Q2"/>
    <x v="2"/>
    <s v="Ian Jones"/>
    <x v="1"/>
    <x v="5"/>
  </r>
  <r>
    <x v="1"/>
    <x v="221"/>
    <x v="4"/>
    <s v="Low"/>
    <n v="1677.27"/>
    <n v="3"/>
    <n v="15"/>
    <n v="25159.05"/>
    <n v="1257.95"/>
    <n v="23901.1"/>
    <n v="23.9"/>
    <n v="5031.8100000000004"/>
    <n v="18869.29"/>
    <n v="18.87"/>
    <d v="2023-04-25T00:00:00"/>
    <x v="5"/>
    <s v="Q2"/>
    <x v="2"/>
    <s v="Nina Jackson"/>
    <x v="4"/>
    <x v="3"/>
  </r>
  <r>
    <x v="4"/>
    <x v="192"/>
    <x v="2"/>
    <s v="Medium"/>
    <n v="1395.29"/>
    <n v="120"/>
    <n v="12"/>
    <n v="16743.48"/>
    <n v="1674.35"/>
    <n v="15069.13"/>
    <n v="15.07"/>
    <n v="167434.79999999999"/>
    <n v="-152365.67000000001"/>
    <n v="-152.37"/>
    <d v="2023-04-27T00:00:00"/>
    <x v="5"/>
    <s v="Q2"/>
    <x v="2"/>
    <s v="Alice Williams"/>
    <x v="2"/>
    <x v="2"/>
  </r>
  <r>
    <x v="2"/>
    <x v="258"/>
    <x v="2"/>
    <s v="Medium"/>
    <n v="961.92"/>
    <n v="120"/>
    <n v="300"/>
    <n v="288576"/>
    <n v="28857.599999999999"/>
    <n v="259718.39999999999"/>
    <n v="259.72000000000003"/>
    <n v="115430.39999999999"/>
    <n v="144288"/>
    <n v="144.29"/>
    <d v="2023-04-27T00:00:00"/>
    <x v="5"/>
    <s v="Q2"/>
    <x v="2"/>
    <s v="Steve Williams"/>
    <x v="2"/>
    <x v="1"/>
  </r>
  <r>
    <x v="3"/>
    <x v="164"/>
    <x v="0"/>
    <s v="Medium"/>
    <n v="3601.14"/>
    <n v="5"/>
    <n v="350"/>
    <n v="1260399"/>
    <n v="126039.9"/>
    <n v="1134359.1000000001"/>
    <n v="1134.3599999999999"/>
    <n v="18005.7"/>
    <n v="1116353.3999999999"/>
    <n v="1116.3499999999999"/>
    <d v="2023-04-27T00:00:00"/>
    <x v="5"/>
    <s v="Q2"/>
    <x v="2"/>
    <s v="Quincy Garcia"/>
    <x v="0"/>
    <x v="2"/>
  </r>
  <r>
    <x v="1"/>
    <x v="259"/>
    <x v="1"/>
    <s v="Medium"/>
    <n v="1742.72"/>
    <n v="10"/>
    <n v="15"/>
    <n v="26140.799999999999"/>
    <n v="2614.08"/>
    <n v="23526.720000000001"/>
    <n v="23.53"/>
    <n v="17427.2"/>
    <n v="6099.52"/>
    <n v="6.1"/>
    <d v="2023-04-27T00:00:00"/>
    <x v="5"/>
    <s v="Q2"/>
    <x v="2"/>
    <s v="Paul Gonzalez"/>
    <x v="1"/>
    <x v="6"/>
  </r>
  <r>
    <x v="1"/>
    <x v="181"/>
    <x v="4"/>
    <s v="Medium"/>
    <n v="1441.72"/>
    <n v="3"/>
    <n v="15"/>
    <n v="21625.8"/>
    <n v="2162.58"/>
    <n v="19463.22"/>
    <n v="19.46"/>
    <n v="4325.16"/>
    <n v="15138.06"/>
    <n v="15.14"/>
    <d v="2023-04-27T00:00:00"/>
    <x v="5"/>
    <s v="Q2"/>
    <x v="2"/>
    <s v="Hannah Williams"/>
    <x v="4"/>
    <x v="6"/>
  </r>
  <r>
    <x v="0"/>
    <x v="155"/>
    <x v="5"/>
    <s v="None"/>
    <n v="1805.7"/>
    <n v="260"/>
    <n v="125"/>
    <n v="225712.5"/>
    <n v="0"/>
    <n v="225712.5"/>
    <n v="225.71"/>
    <n v="469482"/>
    <n v="-243769.5"/>
    <n v="-243.77"/>
    <d v="2023-04-28T00:00:00"/>
    <x v="5"/>
    <s v="Q2"/>
    <x v="2"/>
    <s v="Oscar Moore"/>
    <x v="5"/>
    <x v="4"/>
  </r>
  <r>
    <x v="3"/>
    <x v="171"/>
    <x v="3"/>
    <s v="Medium"/>
    <n v="2745.87"/>
    <n v="250"/>
    <n v="350"/>
    <n v="961054.5"/>
    <n v="96105.45"/>
    <n v="864949.05"/>
    <n v="864.95"/>
    <n v="686467.5"/>
    <n v="178481.55"/>
    <n v="178.48"/>
    <d v="2023-04-28T00:00:00"/>
    <x v="5"/>
    <s v="Q2"/>
    <x v="2"/>
    <s v="Julia Brown"/>
    <x v="3"/>
    <x v="1"/>
  </r>
  <r>
    <x v="2"/>
    <x v="166"/>
    <x v="0"/>
    <s v="High"/>
    <n v="374.26"/>
    <n v="5"/>
    <n v="300"/>
    <n v="112278"/>
    <n v="16841.7"/>
    <n v="95436.3"/>
    <n v="95.44"/>
    <n v="1871.3"/>
    <n v="93565"/>
    <n v="93.56"/>
    <d v="2023-04-28T00:00:00"/>
    <x v="5"/>
    <s v="Q2"/>
    <x v="2"/>
    <s v="Julia Gonzalez"/>
    <x v="0"/>
    <x v="6"/>
  </r>
  <r>
    <x v="3"/>
    <x v="260"/>
    <x v="2"/>
    <s v="Medium"/>
    <n v="3485.03"/>
    <n v="120"/>
    <n v="350"/>
    <n v="1219760.5"/>
    <n v="121976.05"/>
    <n v="1097784.45"/>
    <n v="1097.78"/>
    <n v="418203.6"/>
    <n v="679580.85"/>
    <n v="679.58"/>
    <d v="2023-04-28T00:00:00"/>
    <x v="5"/>
    <s v="Q2"/>
    <x v="2"/>
    <s v="David Brown"/>
    <x v="2"/>
    <x v="5"/>
  </r>
  <r>
    <x v="4"/>
    <x v="183"/>
    <x v="1"/>
    <s v="High"/>
    <n v="1682.46"/>
    <n v="10"/>
    <n v="12"/>
    <n v="20189.52"/>
    <n v="3028.43"/>
    <n v="17161.09"/>
    <n v="17.16"/>
    <n v="16824.599999999999"/>
    <n v="336.49"/>
    <n v="0.34"/>
    <d v="2023-04-28T00:00:00"/>
    <x v="5"/>
    <s v="Q2"/>
    <x v="2"/>
    <s v="Tina Garcia"/>
    <x v="1"/>
    <x v="0"/>
  </r>
  <r>
    <x v="0"/>
    <x v="163"/>
    <x v="5"/>
    <s v="High"/>
    <n v="1032.56"/>
    <n v="260"/>
    <n v="125"/>
    <n v="129070"/>
    <n v="19360.5"/>
    <n v="109709.5"/>
    <n v="109.71"/>
    <n v="268465.59999999998"/>
    <n v="-158756.1"/>
    <n v="-158.76"/>
    <d v="2023-04-28T00:00:00"/>
    <x v="5"/>
    <s v="Q2"/>
    <x v="2"/>
    <s v="Nina Martin"/>
    <x v="5"/>
    <x v="2"/>
  </r>
  <r>
    <x v="3"/>
    <x v="170"/>
    <x v="0"/>
    <s v="High"/>
    <n v="1606.95"/>
    <n v="5"/>
    <n v="350"/>
    <n v="562432.5"/>
    <n v="84364.88"/>
    <n v="478067.62"/>
    <n v="478.07"/>
    <n v="8034.75"/>
    <n v="470032.87"/>
    <n v="470.03"/>
    <d v="2023-04-28T00:00:00"/>
    <x v="5"/>
    <s v="Q2"/>
    <x v="2"/>
    <s v="Ian Jones"/>
    <x v="0"/>
    <x v="2"/>
  </r>
  <r>
    <x v="1"/>
    <x v="224"/>
    <x v="2"/>
    <s v="None"/>
    <n v="1481.88"/>
    <n v="120"/>
    <n v="15"/>
    <n v="22228.2"/>
    <n v="0"/>
    <n v="22228.2"/>
    <n v="22.23"/>
    <n v="177825.6"/>
    <n v="-155597.4"/>
    <n v="-155.6"/>
    <d v="2023-04-29T00:00:00"/>
    <x v="5"/>
    <s v="Q2"/>
    <x v="2"/>
    <s v="Steve Moore"/>
    <x v="2"/>
    <x v="4"/>
  </r>
  <r>
    <x v="2"/>
    <x v="261"/>
    <x v="5"/>
    <s v="Low"/>
    <n v="241.43"/>
    <n v="260"/>
    <n v="300"/>
    <n v="72429"/>
    <n v="3621.45"/>
    <n v="68807.55"/>
    <n v="68.81"/>
    <n v="62771.8"/>
    <n v="6035.75"/>
    <n v="6.04"/>
    <d v="2023-04-29T00:00:00"/>
    <x v="5"/>
    <s v="Q2"/>
    <x v="2"/>
    <s v="Mike Smith"/>
    <x v="5"/>
    <x v="4"/>
  </r>
  <r>
    <x v="3"/>
    <x v="262"/>
    <x v="5"/>
    <s v="None"/>
    <n v="3111.09"/>
    <n v="260"/>
    <n v="350"/>
    <n v="1088881.5"/>
    <n v="0"/>
    <n v="1088881.5"/>
    <n v="1088.8800000000001"/>
    <n v="808883.4"/>
    <n v="279998.09999999998"/>
    <n v="280"/>
    <d v="2023-04-29T00:00:00"/>
    <x v="5"/>
    <s v="Q2"/>
    <x v="2"/>
    <s v="Bob Gonzalez"/>
    <x v="5"/>
    <x v="0"/>
  </r>
  <r>
    <x v="3"/>
    <x v="260"/>
    <x v="0"/>
    <s v="Low"/>
    <n v="2781.04"/>
    <n v="5"/>
    <n v="350"/>
    <n v="973364"/>
    <n v="48668.2"/>
    <n v="924695.8"/>
    <n v="924.7"/>
    <n v="13905.2"/>
    <n v="910790.6"/>
    <n v="910.79"/>
    <d v="2023-04-29T00:00:00"/>
    <x v="5"/>
    <s v="Q2"/>
    <x v="2"/>
    <s v="David Brown"/>
    <x v="0"/>
    <x v="7"/>
  </r>
  <r>
    <x v="0"/>
    <x v="263"/>
    <x v="5"/>
    <s v="Medium"/>
    <n v="2634.22"/>
    <n v="260"/>
    <n v="125"/>
    <n v="329277.5"/>
    <n v="32927.75"/>
    <n v="296349.75"/>
    <n v="296.35000000000002"/>
    <n v="684897.2"/>
    <n v="-388547.45"/>
    <n v="-388.55"/>
    <d v="2023-04-30T00:00:00"/>
    <x v="5"/>
    <s v="Q2"/>
    <x v="2"/>
    <s v="Rachel Martinez"/>
    <x v="5"/>
    <x v="6"/>
  </r>
  <r>
    <x v="3"/>
    <x v="259"/>
    <x v="0"/>
    <s v="Low"/>
    <n v="2149.21"/>
    <n v="5"/>
    <n v="350"/>
    <n v="752223.5"/>
    <n v="37611.18"/>
    <n v="714612.32"/>
    <n v="714.61"/>
    <n v="10746.05"/>
    <n v="703866.27"/>
    <n v="703.87"/>
    <d v="2023-05-01T00:00:00"/>
    <x v="10"/>
    <s v="Q2"/>
    <x v="2"/>
    <s v="Paul Gonzalez"/>
    <x v="0"/>
    <x v="1"/>
  </r>
  <r>
    <x v="2"/>
    <x v="264"/>
    <x v="2"/>
    <s v="Medium"/>
    <n v="309.7"/>
    <n v="120"/>
    <n v="300"/>
    <n v="92910"/>
    <n v="9291"/>
    <n v="83619"/>
    <n v="83.62"/>
    <n v="37164"/>
    <n v="46455"/>
    <n v="46.45"/>
    <d v="2023-05-02T00:00:00"/>
    <x v="10"/>
    <s v="Q2"/>
    <x v="2"/>
    <s v="Laura Miller"/>
    <x v="2"/>
    <x v="2"/>
  </r>
  <r>
    <x v="0"/>
    <x v="160"/>
    <x v="4"/>
    <s v="None"/>
    <n v="2220.64"/>
    <n v="3"/>
    <n v="125"/>
    <n v="277580"/>
    <n v="0"/>
    <n v="277580"/>
    <n v="277.58"/>
    <n v="6661.92"/>
    <n v="270918.08"/>
    <n v="270.92"/>
    <d v="2023-05-03T00:00:00"/>
    <x v="10"/>
    <s v="Q2"/>
    <x v="2"/>
    <s v="David Wilson"/>
    <x v="4"/>
    <x v="2"/>
  </r>
  <r>
    <x v="2"/>
    <x v="170"/>
    <x v="5"/>
    <s v="Low"/>
    <n v="702.46"/>
    <n v="260"/>
    <n v="300"/>
    <n v="210738"/>
    <n v="10536.9"/>
    <n v="200201.1"/>
    <n v="200.2"/>
    <n v="182639.6"/>
    <n v="17561.5"/>
    <n v="17.559999999999999"/>
    <d v="2023-05-03T00:00:00"/>
    <x v="10"/>
    <s v="Q2"/>
    <x v="2"/>
    <s v="Ian Jones"/>
    <x v="5"/>
    <x v="2"/>
  </r>
  <r>
    <x v="4"/>
    <x v="265"/>
    <x v="5"/>
    <s v="High"/>
    <n v="1789.94"/>
    <n v="260"/>
    <n v="12"/>
    <n v="21479.279999999999"/>
    <n v="3221.89"/>
    <n v="18257.39"/>
    <n v="18.260000000000002"/>
    <n v="465384.4"/>
    <n v="-447127.01"/>
    <n v="-447.13"/>
    <d v="2023-05-04T00:00:00"/>
    <x v="10"/>
    <s v="Q2"/>
    <x v="2"/>
    <s v="Kevin Rodriguez"/>
    <x v="5"/>
    <x v="1"/>
  </r>
  <r>
    <x v="1"/>
    <x v="157"/>
    <x v="0"/>
    <s v="High"/>
    <n v="1027.3"/>
    <n v="5"/>
    <n v="15"/>
    <n v="15409.5"/>
    <n v="2311.42"/>
    <n v="13098.08"/>
    <n v="13.1"/>
    <n v="5136.5"/>
    <n v="7961.58"/>
    <n v="7.96"/>
    <d v="2023-05-04T00:00:00"/>
    <x v="10"/>
    <s v="Q2"/>
    <x v="2"/>
    <s v="David Smith"/>
    <x v="0"/>
    <x v="6"/>
  </r>
  <r>
    <x v="1"/>
    <x v="209"/>
    <x v="1"/>
    <s v="Medium"/>
    <n v="1466.93"/>
    <n v="10"/>
    <n v="15"/>
    <n v="22003.95"/>
    <n v="2200.39"/>
    <n v="19803.560000000001"/>
    <n v="19.8"/>
    <n v="14669.3"/>
    <n v="5134.26"/>
    <n v="5.13"/>
    <d v="2023-05-05T00:00:00"/>
    <x v="10"/>
    <s v="Q2"/>
    <x v="2"/>
    <s v="Nina Anderson"/>
    <x v="1"/>
    <x v="3"/>
  </r>
  <r>
    <x v="4"/>
    <x v="243"/>
    <x v="4"/>
    <s v="Medium"/>
    <n v="1668.45"/>
    <n v="3"/>
    <n v="12"/>
    <n v="20021.400000000001"/>
    <n v="2002.14"/>
    <n v="18019.259999999998"/>
    <n v="18.02"/>
    <n v="5005.3500000000004"/>
    <n v="13013.91"/>
    <n v="13.01"/>
    <d v="2023-05-05T00:00:00"/>
    <x v="10"/>
    <s v="Q2"/>
    <x v="2"/>
    <s v="Hannah Moore"/>
    <x v="4"/>
    <x v="0"/>
  </r>
  <r>
    <x v="1"/>
    <x v="224"/>
    <x v="4"/>
    <s v="Low"/>
    <n v="1621.77"/>
    <n v="3"/>
    <n v="15"/>
    <n v="24326.55"/>
    <n v="1216.33"/>
    <n v="23110.22"/>
    <n v="23.11"/>
    <n v="4865.3100000000004"/>
    <n v="18244.91"/>
    <n v="18.239999999999998"/>
    <d v="2023-05-06T00:00:00"/>
    <x v="10"/>
    <s v="Q2"/>
    <x v="2"/>
    <s v="Steve Moore"/>
    <x v="4"/>
    <x v="4"/>
  </r>
  <r>
    <x v="1"/>
    <x v="242"/>
    <x v="3"/>
    <s v="High"/>
    <n v="669.12"/>
    <n v="250"/>
    <n v="15"/>
    <n v="10036.799999999999"/>
    <n v="1505.52"/>
    <n v="8531.2800000000007"/>
    <n v="8.5299999999999994"/>
    <n v="167280"/>
    <n v="-158748.72"/>
    <n v="-158.75"/>
    <d v="2023-05-06T00:00:00"/>
    <x v="10"/>
    <s v="Q2"/>
    <x v="2"/>
    <s v="Paul Miller"/>
    <x v="3"/>
    <x v="7"/>
  </r>
  <r>
    <x v="4"/>
    <x v="266"/>
    <x v="0"/>
    <s v="Medium"/>
    <n v="1900.89"/>
    <n v="5"/>
    <n v="12"/>
    <n v="22810.68"/>
    <n v="2281.0700000000002"/>
    <n v="20529.61"/>
    <n v="20.53"/>
    <n v="9504.4500000000007"/>
    <n v="11025.16"/>
    <n v="11.03"/>
    <d v="2023-05-07T00:00:00"/>
    <x v="10"/>
    <s v="Q2"/>
    <x v="2"/>
    <s v="Paul Wilson"/>
    <x v="0"/>
    <x v="2"/>
  </r>
  <r>
    <x v="4"/>
    <x v="252"/>
    <x v="3"/>
    <s v="Medium"/>
    <n v="1319.53"/>
    <n v="250"/>
    <n v="12"/>
    <n v="15834.36"/>
    <n v="1583.44"/>
    <n v="14250.92"/>
    <n v="14.25"/>
    <n v="329882.5"/>
    <n v="-315631.58"/>
    <n v="-315.63"/>
    <d v="2023-05-08T00:00:00"/>
    <x v="10"/>
    <s v="Q2"/>
    <x v="2"/>
    <s v="Kevin Gonzalez"/>
    <x v="3"/>
    <x v="2"/>
  </r>
  <r>
    <x v="0"/>
    <x v="267"/>
    <x v="0"/>
    <s v="None"/>
    <n v="1027.5899999999999"/>
    <n v="5"/>
    <n v="125"/>
    <n v="128448.75"/>
    <n v="0"/>
    <n v="128448.75"/>
    <n v="128.44999999999999"/>
    <n v="5137.95"/>
    <n v="123310.8"/>
    <n v="123.31"/>
    <d v="2023-05-08T00:00:00"/>
    <x v="10"/>
    <s v="Q2"/>
    <x v="2"/>
    <s v="Tina Johnson"/>
    <x v="0"/>
    <x v="3"/>
  </r>
  <r>
    <x v="0"/>
    <x v="167"/>
    <x v="3"/>
    <s v="Medium"/>
    <n v="2257.14"/>
    <n v="250"/>
    <n v="125"/>
    <n v="282142.5"/>
    <n v="28214.25"/>
    <n v="253928.25"/>
    <n v="253.93"/>
    <n v="564285"/>
    <n v="-310356.75"/>
    <n v="-310.36"/>
    <d v="2023-05-09T00:00:00"/>
    <x v="10"/>
    <s v="Q2"/>
    <x v="2"/>
    <s v="Quincy Brown"/>
    <x v="3"/>
    <x v="6"/>
  </r>
  <r>
    <x v="3"/>
    <x v="231"/>
    <x v="0"/>
    <s v="Low"/>
    <n v="1832.4"/>
    <n v="5"/>
    <n v="350"/>
    <n v="641340"/>
    <n v="32067"/>
    <n v="609273"/>
    <n v="609.27"/>
    <n v="9162"/>
    <n v="600111"/>
    <n v="600.11"/>
    <d v="2023-05-10T00:00:00"/>
    <x v="10"/>
    <s v="Q2"/>
    <x v="2"/>
    <s v="Hannah Brown"/>
    <x v="0"/>
    <x v="4"/>
  </r>
  <r>
    <x v="4"/>
    <x v="187"/>
    <x v="1"/>
    <s v="Low"/>
    <n v="1304.5899999999999"/>
    <n v="10"/>
    <n v="12"/>
    <n v="15655.08"/>
    <n v="782.75"/>
    <n v="14872.33"/>
    <n v="14.87"/>
    <n v="13045.9"/>
    <n v="1826.43"/>
    <n v="1.83"/>
    <d v="2023-05-10T00:00:00"/>
    <x v="10"/>
    <s v="Q2"/>
    <x v="2"/>
    <s v="Charlie Thomas"/>
    <x v="1"/>
    <x v="6"/>
  </r>
  <r>
    <x v="2"/>
    <x v="159"/>
    <x v="5"/>
    <s v="High"/>
    <n v="783.97"/>
    <n v="260"/>
    <n v="300"/>
    <n v="235191"/>
    <n v="35278.65"/>
    <n v="199912.35"/>
    <n v="199.91"/>
    <n v="203832.2"/>
    <n v="-3919.85"/>
    <n v="-3.92"/>
    <d v="2023-05-10T00:00:00"/>
    <x v="10"/>
    <s v="Q2"/>
    <x v="2"/>
    <s v="Charlie Davis"/>
    <x v="5"/>
    <x v="3"/>
  </r>
  <r>
    <x v="1"/>
    <x v="230"/>
    <x v="0"/>
    <s v="High"/>
    <n v="673.98"/>
    <n v="5"/>
    <n v="15"/>
    <n v="10109.700000000001"/>
    <n v="1516.46"/>
    <n v="8593.24"/>
    <n v="8.59"/>
    <n v="3369.9"/>
    <n v="5223.34"/>
    <n v="5.22"/>
    <d v="2023-05-10T00:00:00"/>
    <x v="10"/>
    <s v="Q2"/>
    <x v="2"/>
    <s v="Quincy Williams"/>
    <x v="0"/>
    <x v="0"/>
  </r>
  <r>
    <x v="1"/>
    <x v="268"/>
    <x v="0"/>
    <s v="None"/>
    <n v="1561.85"/>
    <n v="5"/>
    <n v="15"/>
    <n v="23427.75"/>
    <n v="0"/>
    <n v="23427.75"/>
    <n v="23.43"/>
    <n v="7809.25"/>
    <n v="15618.5"/>
    <n v="15.62"/>
    <d v="2023-05-10T00:00:00"/>
    <x v="10"/>
    <s v="Q2"/>
    <x v="2"/>
    <s v="Bob Smith"/>
    <x v="0"/>
    <x v="0"/>
  </r>
  <r>
    <x v="3"/>
    <x v="220"/>
    <x v="2"/>
    <s v="Medium"/>
    <n v="1500.89"/>
    <n v="120"/>
    <n v="350"/>
    <n v="525311.5"/>
    <n v="52531.15"/>
    <n v="472780.35"/>
    <n v="472.78"/>
    <n v="180106.8"/>
    <n v="292673.55"/>
    <n v="292.67"/>
    <d v="2023-05-10T00:00:00"/>
    <x v="10"/>
    <s v="Q2"/>
    <x v="2"/>
    <s v="Alice Brown"/>
    <x v="2"/>
    <x v="2"/>
  </r>
  <r>
    <x v="0"/>
    <x v="269"/>
    <x v="0"/>
    <s v="Medium"/>
    <n v="2614.2199999999998"/>
    <n v="5"/>
    <n v="125"/>
    <n v="326777.5"/>
    <n v="32677.75"/>
    <n v="294099.75"/>
    <n v="294.10000000000002"/>
    <n v="13071.1"/>
    <n v="281028.65000000002"/>
    <n v="281.02999999999997"/>
    <d v="2023-05-11T00:00:00"/>
    <x v="10"/>
    <s v="Q2"/>
    <x v="2"/>
    <s v="Nina Davis"/>
    <x v="0"/>
    <x v="4"/>
  </r>
  <r>
    <x v="0"/>
    <x v="207"/>
    <x v="2"/>
    <s v="None"/>
    <n v="1992.3"/>
    <n v="120"/>
    <n v="125"/>
    <n v="249037.5"/>
    <n v="0"/>
    <n v="249037.5"/>
    <n v="249.04"/>
    <n v="239076"/>
    <n v="9961.5"/>
    <n v="9.9600000000000009"/>
    <d v="2023-05-11T00:00:00"/>
    <x v="10"/>
    <s v="Q2"/>
    <x v="2"/>
    <s v="Ian Davis"/>
    <x v="2"/>
    <x v="5"/>
  </r>
  <r>
    <x v="3"/>
    <x v="230"/>
    <x v="4"/>
    <s v="Low"/>
    <n v="2103.06"/>
    <n v="3"/>
    <n v="350"/>
    <n v="736071"/>
    <n v="36803.550000000003"/>
    <n v="699267.45"/>
    <n v="699.27"/>
    <n v="6309.18"/>
    <n v="692958.27"/>
    <n v="692.96"/>
    <d v="2023-05-11T00:00:00"/>
    <x v="10"/>
    <s v="Q2"/>
    <x v="2"/>
    <s v="Quincy Williams"/>
    <x v="4"/>
    <x v="4"/>
  </r>
  <r>
    <x v="4"/>
    <x v="264"/>
    <x v="5"/>
    <s v="None"/>
    <n v="842.61"/>
    <n v="260"/>
    <n v="12"/>
    <n v="10111.32"/>
    <n v="0"/>
    <n v="10111.32"/>
    <n v="10.11"/>
    <n v="219078.6"/>
    <n v="-208967.28"/>
    <n v="-208.97"/>
    <d v="2023-05-11T00:00:00"/>
    <x v="10"/>
    <s v="Q2"/>
    <x v="2"/>
    <s v="Laura Miller"/>
    <x v="5"/>
    <x v="0"/>
  </r>
  <r>
    <x v="0"/>
    <x v="163"/>
    <x v="1"/>
    <s v="None"/>
    <n v="1943.53"/>
    <n v="10"/>
    <n v="125"/>
    <n v="242941.25"/>
    <n v="0"/>
    <n v="242941.25"/>
    <n v="242.94"/>
    <n v="19435.3"/>
    <n v="223505.95"/>
    <n v="223.51"/>
    <d v="2023-05-13T00:00:00"/>
    <x v="10"/>
    <s v="Q2"/>
    <x v="2"/>
    <s v="Nina Martin"/>
    <x v="1"/>
    <x v="6"/>
  </r>
  <r>
    <x v="1"/>
    <x v="270"/>
    <x v="0"/>
    <s v="High"/>
    <n v="836.77"/>
    <n v="5"/>
    <n v="15"/>
    <n v="12551.55"/>
    <n v="1882.73"/>
    <n v="10668.82"/>
    <n v="10.67"/>
    <n v="4183.8500000000004"/>
    <n v="6484.97"/>
    <n v="6.48"/>
    <d v="2023-05-13T00:00:00"/>
    <x v="10"/>
    <s v="Q2"/>
    <x v="2"/>
    <s v="Ian Moore"/>
    <x v="0"/>
    <x v="3"/>
  </r>
  <r>
    <x v="2"/>
    <x v="217"/>
    <x v="2"/>
    <s v="None"/>
    <n v="657.23"/>
    <n v="120"/>
    <n v="300"/>
    <n v="197169"/>
    <n v="0"/>
    <n v="197169"/>
    <n v="197.17"/>
    <n v="78867.600000000006"/>
    <n v="118301.4"/>
    <n v="118.3"/>
    <d v="2023-05-14T00:00:00"/>
    <x v="10"/>
    <s v="Q2"/>
    <x v="2"/>
    <s v="Laura Anderson"/>
    <x v="2"/>
    <x v="1"/>
  </r>
  <r>
    <x v="0"/>
    <x v="210"/>
    <x v="1"/>
    <s v="Low"/>
    <n v="2608.6799999999998"/>
    <n v="10"/>
    <n v="125"/>
    <n v="326085"/>
    <n v="16304.25"/>
    <n v="309780.75"/>
    <n v="309.77999999999997"/>
    <n v="26086.799999999999"/>
    <n v="283693.95"/>
    <n v="283.69"/>
    <d v="2023-05-14T00:00:00"/>
    <x v="10"/>
    <s v="Q2"/>
    <x v="2"/>
    <s v="Ian Johnson"/>
    <x v="1"/>
    <x v="0"/>
  </r>
  <r>
    <x v="0"/>
    <x v="238"/>
    <x v="3"/>
    <s v="Medium"/>
    <n v="2547.0500000000002"/>
    <n v="250"/>
    <n v="125"/>
    <n v="318381.25"/>
    <n v="31838.12"/>
    <n v="286543.13"/>
    <n v="286.54000000000002"/>
    <n v="636762.5"/>
    <n v="-350219.37"/>
    <n v="-350.22"/>
    <d v="2023-05-14T00:00:00"/>
    <x v="10"/>
    <s v="Q2"/>
    <x v="2"/>
    <s v="Hannah Rodriguez"/>
    <x v="3"/>
    <x v="4"/>
  </r>
  <r>
    <x v="0"/>
    <x v="173"/>
    <x v="4"/>
    <s v="High"/>
    <n v="1015.94"/>
    <n v="3"/>
    <n v="125"/>
    <n v="126992.5"/>
    <n v="19048.88"/>
    <n v="107943.62"/>
    <n v="107.94"/>
    <n v="3047.82"/>
    <n v="104895.8"/>
    <n v="104.9"/>
    <d v="2023-05-15T00:00:00"/>
    <x v="10"/>
    <s v="Q2"/>
    <x v="2"/>
    <s v="Paul Davis"/>
    <x v="4"/>
    <x v="3"/>
  </r>
  <r>
    <x v="4"/>
    <x v="218"/>
    <x v="2"/>
    <s v="Low"/>
    <n v="1195.8900000000001"/>
    <n v="120"/>
    <n v="12"/>
    <n v="14350.68"/>
    <n v="717.53"/>
    <n v="13633.15"/>
    <n v="13.63"/>
    <n v="143506.79999999999"/>
    <n v="-129873.65"/>
    <n v="-129.87"/>
    <d v="2023-05-15T00:00:00"/>
    <x v="10"/>
    <s v="Q2"/>
    <x v="2"/>
    <s v="Eva Lopez"/>
    <x v="2"/>
    <x v="7"/>
  </r>
  <r>
    <x v="4"/>
    <x v="271"/>
    <x v="1"/>
    <s v="Low"/>
    <n v="509.57"/>
    <n v="10"/>
    <n v="12"/>
    <n v="6114.84"/>
    <n v="305.74"/>
    <n v="5809.1"/>
    <n v="5.81"/>
    <n v="5095.7"/>
    <n v="713.4"/>
    <n v="0.71"/>
    <d v="2023-05-15T00:00:00"/>
    <x v="10"/>
    <s v="Q2"/>
    <x v="2"/>
    <s v="Nina Rodriguez"/>
    <x v="1"/>
    <x v="6"/>
  </r>
  <r>
    <x v="1"/>
    <x v="179"/>
    <x v="4"/>
    <s v="Medium"/>
    <n v="1453.91"/>
    <n v="3"/>
    <n v="15"/>
    <n v="21808.65"/>
    <n v="2180.87"/>
    <n v="19627.78"/>
    <n v="19.63"/>
    <n v="4361.7299999999996"/>
    <n v="15266.05"/>
    <n v="15.27"/>
    <d v="2023-05-15T00:00:00"/>
    <x v="10"/>
    <s v="Q2"/>
    <x v="2"/>
    <s v="Tina Miller"/>
    <x v="4"/>
    <x v="0"/>
  </r>
  <r>
    <x v="0"/>
    <x v="203"/>
    <x v="5"/>
    <s v="High"/>
    <n v="2698.01"/>
    <n v="260"/>
    <n v="125"/>
    <n v="337251.25"/>
    <n v="50587.69"/>
    <n v="286663.56"/>
    <n v="286.66000000000003"/>
    <n v="701482.6"/>
    <n v="-414819.04"/>
    <n v="-414.82"/>
    <d v="2023-05-16T00:00:00"/>
    <x v="10"/>
    <s v="Q2"/>
    <x v="2"/>
    <s v="Laura Wilson"/>
    <x v="5"/>
    <x v="4"/>
  </r>
  <r>
    <x v="1"/>
    <x v="264"/>
    <x v="4"/>
    <s v="Low"/>
    <n v="1129.72"/>
    <n v="3"/>
    <n v="15"/>
    <n v="16945.8"/>
    <n v="847.29"/>
    <n v="16098.51"/>
    <n v="16.100000000000001"/>
    <n v="3389.16"/>
    <n v="12709.35"/>
    <n v="12.71"/>
    <d v="2023-05-17T00:00:00"/>
    <x v="10"/>
    <s v="Q2"/>
    <x v="2"/>
    <s v="Laura Miller"/>
    <x v="4"/>
    <x v="0"/>
  </r>
  <r>
    <x v="2"/>
    <x v="160"/>
    <x v="0"/>
    <s v="None"/>
    <n v="937.02"/>
    <n v="5"/>
    <n v="300"/>
    <n v="281106"/>
    <n v="0"/>
    <n v="281106"/>
    <n v="281.11"/>
    <n v="4685.1000000000004"/>
    <n v="276420.90000000002"/>
    <n v="276.42"/>
    <d v="2023-05-19T00:00:00"/>
    <x v="10"/>
    <s v="Q2"/>
    <x v="2"/>
    <s v="David Wilson"/>
    <x v="0"/>
    <x v="6"/>
  </r>
  <r>
    <x v="3"/>
    <x v="246"/>
    <x v="5"/>
    <s v="None"/>
    <n v="2742.31"/>
    <n v="260"/>
    <n v="350"/>
    <n v="959808.5"/>
    <n v="0"/>
    <n v="959808.5"/>
    <n v="959.81"/>
    <n v="713000.6"/>
    <n v="246807.9"/>
    <n v="246.81"/>
    <d v="2023-05-19T00:00:00"/>
    <x v="10"/>
    <s v="Q2"/>
    <x v="2"/>
    <s v="Frank Anderson"/>
    <x v="5"/>
    <x v="2"/>
  </r>
  <r>
    <x v="0"/>
    <x v="201"/>
    <x v="4"/>
    <s v="None"/>
    <n v="1869.97"/>
    <n v="3"/>
    <n v="125"/>
    <n v="233746.25"/>
    <n v="0"/>
    <n v="233746.25"/>
    <n v="233.75"/>
    <n v="5609.91"/>
    <n v="228136.34"/>
    <n v="228.14"/>
    <d v="2023-05-20T00:00:00"/>
    <x v="10"/>
    <s v="Q2"/>
    <x v="2"/>
    <s v="Paul Moore"/>
    <x v="4"/>
    <x v="2"/>
  </r>
  <r>
    <x v="2"/>
    <x v="156"/>
    <x v="2"/>
    <s v="Medium"/>
    <n v="940.83"/>
    <n v="120"/>
    <n v="300"/>
    <n v="282249"/>
    <n v="28224.9"/>
    <n v="254024.1"/>
    <n v="254.02"/>
    <n v="112899.6"/>
    <n v="141124.5"/>
    <n v="141.12"/>
    <d v="2023-05-21T00:00:00"/>
    <x v="10"/>
    <s v="Q2"/>
    <x v="2"/>
    <s v="Kevin Smith"/>
    <x v="2"/>
    <x v="6"/>
  </r>
  <r>
    <x v="2"/>
    <x v="173"/>
    <x v="3"/>
    <s v="Medium"/>
    <n v="386.89"/>
    <n v="250"/>
    <n v="300"/>
    <n v="116067"/>
    <n v="11606.7"/>
    <n v="104460.3"/>
    <n v="104.46"/>
    <n v="96722.5"/>
    <n v="7737.8"/>
    <n v="7.74"/>
    <d v="2023-05-21T00:00:00"/>
    <x v="10"/>
    <s v="Q2"/>
    <x v="2"/>
    <s v="Paul Davis"/>
    <x v="3"/>
    <x v="3"/>
  </r>
  <r>
    <x v="4"/>
    <x v="164"/>
    <x v="0"/>
    <s v="Low"/>
    <n v="658.49"/>
    <n v="5"/>
    <n v="12"/>
    <n v="7901.88"/>
    <n v="395.09"/>
    <n v="7506.79"/>
    <n v="7.51"/>
    <n v="3292.45"/>
    <n v="4214.34"/>
    <n v="4.21"/>
    <d v="2023-05-21T00:00:00"/>
    <x v="10"/>
    <s v="Q2"/>
    <x v="2"/>
    <s v="Quincy Garcia"/>
    <x v="0"/>
    <x v="7"/>
  </r>
  <r>
    <x v="2"/>
    <x v="184"/>
    <x v="3"/>
    <s v="None"/>
    <n v="628.74"/>
    <n v="250"/>
    <n v="300"/>
    <n v="188622"/>
    <n v="0"/>
    <n v="188622"/>
    <n v="188.62"/>
    <n v="157185"/>
    <n v="31437"/>
    <n v="31.44"/>
    <d v="2023-05-22T00:00:00"/>
    <x v="10"/>
    <s v="Q2"/>
    <x v="2"/>
    <s v="Oscar Lopez"/>
    <x v="3"/>
    <x v="3"/>
  </r>
  <r>
    <x v="2"/>
    <x v="155"/>
    <x v="3"/>
    <s v="Medium"/>
    <n v="881.99"/>
    <n v="250"/>
    <n v="300"/>
    <n v="264597"/>
    <n v="26459.7"/>
    <n v="238137.3"/>
    <n v="238.14"/>
    <n v="220497.5"/>
    <n v="17639.8"/>
    <n v="17.64"/>
    <d v="2023-05-24T00:00:00"/>
    <x v="10"/>
    <s v="Q2"/>
    <x v="2"/>
    <s v="Oscar Moore"/>
    <x v="3"/>
    <x v="1"/>
  </r>
  <r>
    <x v="2"/>
    <x v="272"/>
    <x v="5"/>
    <s v="None"/>
    <n v="372.02"/>
    <n v="260"/>
    <n v="300"/>
    <n v="111606"/>
    <n v="0"/>
    <n v="111606"/>
    <n v="111.61"/>
    <n v="96725.2"/>
    <n v="14880.8"/>
    <n v="14.88"/>
    <d v="2023-05-25T00:00:00"/>
    <x v="10"/>
    <s v="Q2"/>
    <x v="2"/>
    <s v="Charlie Taylor"/>
    <x v="5"/>
    <x v="5"/>
  </r>
  <r>
    <x v="0"/>
    <x v="245"/>
    <x v="5"/>
    <s v="Low"/>
    <n v="2936.8"/>
    <n v="260"/>
    <n v="125"/>
    <n v="367100"/>
    <n v="18355"/>
    <n v="348745"/>
    <n v="348.75"/>
    <n v="763568"/>
    <n v="-414823"/>
    <n v="-414.82"/>
    <d v="2023-05-25T00:00:00"/>
    <x v="10"/>
    <s v="Q2"/>
    <x v="2"/>
    <s v="Julia Williams"/>
    <x v="5"/>
    <x v="6"/>
  </r>
  <r>
    <x v="0"/>
    <x v="273"/>
    <x v="5"/>
    <s v="Medium"/>
    <n v="1520.33"/>
    <n v="260"/>
    <n v="125"/>
    <n v="190041.25"/>
    <n v="19004.12"/>
    <n v="171037.13"/>
    <n v="171.04"/>
    <n v="395285.8"/>
    <n v="-224248.67"/>
    <n v="-224.25"/>
    <d v="2023-05-26T00:00:00"/>
    <x v="10"/>
    <s v="Q2"/>
    <x v="2"/>
    <s v="Charlie Jackson"/>
    <x v="5"/>
    <x v="2"/>
  </r>
  <r>
    <x v="3"/>
    <x v="190"/>
    <x v="3"/>
    <s v="Low"/>
    <n v="1284.18"/>
    <n v="250"/>
    <n v="350"/>
    <n v="449463"/>
    <n v="22473.15"/>
    <n v="426989.85"/>
    <n v="426.99"/>
    <n v="321045"/>
    <n v="105944.85"/>
    <n v="105.94"/>
    <d v="2023-05-26T00:00:00"/>
    <x v="10"/>
    <s v="Q2"/>
    <x v="2"/>
    <s v="Frank Wilson"/>
    <x v="3"/>
    <x v="1"/>
  </r>
  <r>
    <x v="0"/>
    <x v="153"/>
    <x v="0"/>
    <s v="None"/>
    <n v="2660.74"/>
    <n v="5"/>
    <n v="125"/>
    <n v="332592.5"/>
    <n v="0"/>
    <n v="332592.5"/>
    <n v="332.59"/>
    <n v="13303.7"/>
    <n v="319288.8"/>
    <n v="319.29000000000002"/>
    <d v="2023-05-27T00:00:00"/>
    <x v="10"/>
    <s v="Q2"/>
    <x v="2"/>
    <s v="Paul Smith"/>
    <x v="0"/>
    <x v="3"/>
  </r>
  <r>
    <x v="1"/>
    <x v="259"/>
    <x v="3"/>
    <s v="Medium"/>
    <n v="1529.43"/>
    <n v="250"/>
    <n v="15"/>
    <n v="22941.45"/>
    <n v="2294.14"/>
    <n v="20647.310000000001"/>
    <n v="20.65"/>
    <n v="382357.5"/>
    <n v="-361710.19"/>
    <n v="-361.71"/>
    <d v="2023-05-27T00:00:00"/>
    <x v="10"/>
    <s v="Q2"/>
    <x v="2"/>
    <s v="Paul Gonzalez"/>
    <x v="3"/>
    <x v="1"/>
  </r>
  <r>
    <x v="4"/>
    <x v="199"/>
    <x v="2"/>
    <s v="None"/>
    <n v="532.70000000000005"/>
    <n v="120"/>
    <n v="12"/>
    <n v="6392.4"/>
    <n v="0"/>
    <n v="6392.4"/>
    <n v="6.39"/>
    <n v="63924"/>
    <n v="-57531.6"/>
    <n v="-57.53"/>
    <d v="2023-05-28T00:00:00"/>
    <x v="10"/>
    <s v="Q2"/>
    <x v="2"/>
    <s v="Rachel Jones"/>
    <x v="2"/>
    <x v="1"/>
  </r>
  <r>
    <x v="3"/>
    <x v="271"/>
    <x v="1"/>
    <s v="None"/>
    <n v="3715.23"/>
    <n v="10"/>
    <n v="350"/>
    <n v="1300330.5"/>
    <n v="0"/>
    <n v="1300330.5"/>
    <n v="1300.33"/>
    <n v="37152.300000000003"/>
    <n v="1263178.2"/>
    <n v="1263.18"/>
    <d v="2023-05-29T00:00:00"/>
    <x v="10"/>
    <s v="Q2"/>
    <x v="2"/>
    <s v="Nina Rodriguez"/>
    <x v="1"/>
    <x v="5"/>
  </r>
  <r>
    <x v="0"/>
    <x v="274"/>
    <x v="3"/>
    <s v="None"/>
    <n v="1335.98"/>
    <n v="250"/>
    <n v="125"/>
    <n v="166997.5"/>
    <n v="0"/>
    <n v="166997.5"/>
    <n v="167"/>
    <n v="333995"/>
    <n v="-166997.5"/>
    <n v="-167"/>
    <d v="2023-05-29T00:00:00"/>
    <x v="10"/>
    <s v="Q2"/>
    <x v="2"/>
    <s v="Laura Martin"/>
    <x v="3"/>
    <x v="6"/>
  </r>
  <r>
    <x v="3"/>
    <x v="178"/>
    <x v="0"/>
    <s v="High"/>
    <n v="3049.64"/>
    <n v="5"/>
    <n v="350"/>
    <n v="1067374"/>
    <n v="160106.1"/>
    <n v="907267.9"/>
    <n v="907.27"/>
    <n v="15248.2"/>
    <n v="892019.7"/>
    <n v="892.02"/>
    <d v="2023-05-30T00:00:00"/>
    <x v="10"/>
    <s v="Q2"/>
    <x v="2"/>
    <s v="Rachel Davis"/>
    <x v="0"/>
    <x v="2"/>
  </r>
  <r>
    <x v="1"/>
    <x v="248"/>
    <x v="1"/>
    <s v="Medium"/>
    <n v="919.78"/>
    <n v="10"/>
    <n v="15"/>
    <n v="13796.7"/>
    <n v="1379.67"/>
    <n v="12417.03"/>
    <n v="12.42"/>
    <n v="9197.7999999999993"/>
    <n v="3219.23"/>
    <n v="3.22"/>
    <d v="2023-05-30T00:00:00"/>
    <x v="10"/>
    <s v="Q2"/>
    <x v="2"/>
    <s v="Ian Williams"/>
    <x v="1"/>
    <x v="2"/>
  </r>
  <r>
    <x v="4"/>
    <x v="208"/>
    <x v="4"/>
    <s v="Low"/>
    <n v="1470.92"/>
    <n v="3"/>
    <n v="12"/>
    <n v="17651.04"/>
    <n v="882.55"/>
    <n v="16768.490000000002"/>
    <n v="16.77"/>
    <n v="4412.76"/>
    <n v="12355.73"/>
    <n v="12.36"/>
    <d v="2023-05-31T00:00:00"/>
    <x v="10"/>
    <s v="Q2"/>
    <x v="2"/>
    <s v="Laura Jackson"/>
    <x v="4"/>
    <x v="7"/>
  </r>
  <r>
    <x v="4"/>
    <x v="265"/>
    <x v="3"/>
    <s v="None"/>
    <n v="631.58000000000004"/>
    <n v="250"/>
    <n v="12"/>
    <n v="7578.96"/>
    <n v="0"/>
    <n v="7578.96"/>
    <n v="7.58"/>
    <n v="157895"/>
    <n v="-150316.04"/>
    <n v="-150.32"/>
    <d v="2023-06-01T00:00:00"/>
    <x v="11"/>
    <s v="Q2"/>
    <x v="2"/>
    <s v="Kevin Rodriguez"/>
    <x v="3"/>
    <x v="6"/>
  </r>
  <r>
    <x v="3"/>
    <x v="153"/>
    <x v="1"/>
    <s v="Low"/>
    <n v="2892.26"/>
    <n v="10"/>
    <n v="350"/>
    <n v="1012291"/>
    <n v="50614.55"/>
    <n v="961676.45"/>
    <n v="961.68"/>
    <n v="28922.6"/>
    <n v="932753.85"/>
    <n v="932.75"/>
    <d v="2023-06-01T00:00:00"/>
    <x v="11"/>
    <s v="Q2"/>
    <x v="2"/>
    <s v="Paul Smith"/>
    <x v="1"/>
    <x v="0"/>
  </r>
  <r>
    <x v="2"/>
    <x v="152"/>
    <x v="3"/>
    <s v="High"/>
    <n v="475.23"/>
    <n v="250"/>
    <n v="300"/>
    <n v="142569"/>
    <n v="21385.35"/>
    <n v="121183.65"/>
    <n v="121.18"/>
    <n v="118807.5"/>
    <n v="2376.15"/>
    <n v="2.38"/>
    <d v="2023-06-01T00:00:00"/>
    <x v="11"/>
    <s v="Q2"/>
    <x v="2"/>
    <s v="Oscar Jones"/>
    <x v="3"/>
    <x v="5"/>
  </r>
  <r>
    <x v="2"/>
    <x v="252"/>
    <x v="1"/>
    <s v="None"/>
    <n v="455.1"/>
    <n v="10"/>
    <n v="300"/>
    <n v="136530"/>
    <n v="0"/>
    <n v="136530"/>
    <n v="136.53"/>
    <n v="4551"/>
    <n v="131979"/>
    <n v="131.97999999999999"/>
    <d v="2023-06-01T00:00:00"/>
    <x v="11"/>
    <s v="Q2"/>
    <x v="2"/>
    <s v="Kevin Gonzalez"/>
    <x v="1"/>
    <x v="3"/>
  </r>
  <r>
    <x v="2"/>
    <x v="190"/>
    <x v="0"/>
    <s v="High"/>
    <n v="623.54999999999995"/>
    <n v="5"/>
    <n v="300"/>
    <n v="187065"/>
    <n v="28059.75"/>
    <n v="159005.25"/>
    <n v="159.01"/>
    <n v="3117.75"/>
    <n v="155887.5"/>
    <n v="155.88999999999999"/>
    <d v="2023-06-01T00:00:00"/>
    <x v="11"/>
    <s v="Q2"/>
    <x v="2"/>
    <s v="Frank Wilson"/>
    <x v="0"/>
    <x v="3"/>
  </r>
  <r>
    <x v="0"/>
    <x v="272"/>
    <x v="1"/>
    <s v="Low"/>
    <n v="1533.05"/>
    <n v="10"/>
    <n v="125"/>
    <n v="191631.25"/>
    <n v="9581.56"/>
    <n v="182049.69"/>
    <n v="182.05"/>
    <n v="15330.5"/>
    <n v="166719.19"/>
    <n v="166.72"/>
    <d v="2023-06-02T00:00:00"/>
    <x v="11"/>
    <s v="Q2"/>
    <x v="2"/>
    <s v="Charlie Taylor"/>
    <x v="1"/>
    <x v="0"/>
  </r>
  <r>
    <x v="4"/>
    <x v="257"/>
    <x v="3"/>
    <s v="Medium"/>
    <n v="1902.81"/>
    <n v="250"/>
    <n v="12"/>
    <n v="22833.72"/>
    <n v="2283.37"/>
    <n v="20550.349999999999"/>
    <n v="20.55"/>
    <n v="475702.5"/>
    <n v="-455152.15"/>
    <n v="-455.15"/>
    <d v="2023-06-02T00:00:00"/>
    <x v="11"/>
    <s v="Q2"/>
    <x v="2"/>
    <s v="Rachel Smith"/>
    <x v="3"/>
    <x v="2"/>
  </r>
  <r>
    <x v="1"/>
    <x v="250"/>
    <x v="4"/>
    <s v="Medium"/>
    <n v="1709.32"/>
    <n v="3"/>
    <n v="15"/>
    <n v="25639.8"/>
    <n v="2563.98"/>
    <n v="23075.82"/>
    <n v="23.08"/>
    <n v="5127.96"/>
    <n v="17947.86"/>
    <n v="17.95"/>
    <d v="2023-06-02T00:00:00"/>
    <x v="11"/>
    <s v="Q2"/>
    <x v="2"/>
    <s v="Quincy Taylor"/>
    <x v="4"/>
    <x v="5"/>
  </r>
  <r>
    <x v="2"/>
    <x v="190"/>
    <x v="4"/>
    <s v="Low"/>
    <n v="650.49"/>
    <n v="3"/>
    <n v="300"/>
    <n v="195147"/>
    <n v="9757.35"/>
    <n v="185389.65"/>
    <n v="185.39"/>
    <n v="1951.47"/>
    <n v="183438.18"/>
    <n v="183.44"/>
    <d v="2023-06-02T00:00:00"/>
    <x v="11"/>
    <s v="Q2"/>
    <x v="2"/>
    <s v="Frank Wilson"/>
    <x v="4"/>
    <x v="3"/>
  </r>
  <r>
    <x v="4"/>
    <x v="275"/>
    <x v="2"/>
    <s v="Low"/>
    <n v="1235.6500000000001"/>
    <n v="120"/>
    <n v="12"/>
    <n v="14827.8"/>
    <n v="741.39"/>
    <n v="14086.41"/>
    <n v="14.09"/>
    <n v="148278"/>
    <n v="-134191.59"/>
    <n v="-134.19"/>
    <d v="2023-06-03T00:00:00"/>
    <x v="11"/>
    <s v="Q2"/>
    <x v="2"/>
    <s v="Quincy Anderson"/>
    <x v="2"/>
    <x v="1"/>
  </r>
  <r>
    <x v="1"/>
    <x v="230"/>
    <x v="4"/>
    <s v="Low"/>
    <n v="529.89"/>
    <n v="3"/>
    <n v="15"/>
    <n v="7948.35"/>
    <n v="397.42"/>
    <n v="7550.93"/>
    <n v="7.55"/>
    <n v="1589.67"/>
    <n v="5961.26"/>
    <n v="5.96"/>
    <d v="2023-06-04T00:00:00"/>
    <x v="11"/>
    <s v="Q2"/>
    <x v="2"/>
    <s v="Quincy Williams"/>
    <x v="4"/>
    <x v="7"/>
  </r>
  <r>
    <x v="2"/>
    <x v="235"/>
    <x v="4"/>
    <s v="Low"/>
    <n v="845.16"/>
    <n v="3"/>
    <n v="300"/>
    <n v="253548"/>
    <n v="12677.4"/>
    <n v="240870.6"/>
    <n v="240.87"/>
    <n v="2535.48"/>
    <n v="238335.12"/>
    <n v="238.34"/>
    <d v="2023-06-04T00:00:00"/>
    <x v="11"/>
    <s v="Q2"/>
    <x v="2"/>
    <s v="Grace Hernandez"/>
    <x v="4"/>
    <x v="5"/>
  </r>
  <r>
    <x v="2"/>
    <x v="250"/>
    <x v="0"/>
    <s v="None"/>
    <n v="318.17"/>
    <n v="5"/>
    <n v="300"/>
    <n v="95451"/>
    <n v="0"/>
    <n v="95451"/>
    <n v="95.45"/>
    <n v="1590.85"/>
    <n v="93860.15"/>
    <n v="93.86"/>
    <d v="2023-06-04T00:00:00"/>
    <x v="11"/>
    <s v="Q2"/>
    <x v="2"/>
    <s v="Quincy Taylor"/>
    <x v="0"/>
    <x v="2"/>
  </r>
  <r>
    <x v="4"/>
    <x v="276"/>
    <x v="2"/>
    <s v="None"/>
    <n v="1060.3900000000001"/>
    <n v="120"/>
    <n v="12"/>
    <n v="12724.68"/>
    <n v="0"/>
    <n v="12724.68"/>
    <n v="12.72"/>
    <n v="127246.8"/>
    <n v="-114522.12"/>
    <n v="-114.52"/>
    <d v="2023-06-05T00:00:00"/>
    <x v="11"/>
    <s v="Q2"/>
    <x v="2"/>
    <s v="Ian Anderson"/>
    <x v="2"/>
    <x v="6"/>
  </r>
  <r>
    <x v="2"/>
    <x v="157"/>
    <x v="2"/>
    <s v="Medium"/>
    <n v="309.16000000000003"/>
    <n v="120"/>
    <n v="300"/>
    <n v="92748"/>
    <n v="9274.7999999999993"/>
    <n v="83473.2"/>
    <n v="83.47"/>
    <n v="37099.199999999997"/>
    <n v="46374"/>
    <n v="46.37"/>
    <d v="2023-06-05T00:00:00"/>
    <x v="11"/>
    <s v="Q2"/>
    <x v="2"/>
    <s v="David Smith"/>
    <x v="2"/>
    <x v="2"/>
  </r>
  <r>
    <x v="3"/>
    <x v="175"/>
    <x v="5"/>
    <s v="Medium"/>
    <n v="1522.61"/>
    <n v="260"/>
    <n v="350"/>
    <n v="532913.5"/>
    <n v="53291.35"/>
    <n v="479622.15"/>
    <n v="479.62"/>
    <n v="395878.6"/>
    <n v="83743.55"/>
    <n v="83.74"/>
    <d v="2023-06-06T00:00:00"/>
    <x v="11"/>
    <s v="Q2"/>
    <x v="2"/>
    <s v="David Johnson"/>
    <x v="5"/>
    <x v="5"/>
  </r>
  <r>
    <x v="4"/>
    <x v="277"/>
    <x v="1"/>
    <s v="High"/>
    <n v="960.23"/>
    <n v="10"/>
    <n v="12"/>
    <n v="11522.76"/>
    <n v="1728.41"/>
    <n v="9794.35"/>
    <n v="9.7899999999999991"/>
    <n v="9602.2999999999993"/>
    <n v="192.05"/>
    <n v="0.19"/>
    <d v="2023-06-06T00:00:00"/>
    <x v="11"/>
    <s v="Q2"/>
    <x v="2"/>
    <s v="Julia Wilson"/>
    <x v="1"/>
    <x v="4"/>
  </r>
  <r>
    <x v="1"/>
    <x v="186"/>
    <x v="5"/>
    <s v="None"/>
    <n v="1923.18"/>
    <n v="260"/>
    <n v="15"/>
    <n v="28847.7"/>
    <n v="0"/>
    <n v="28847.7"/>
    <n v="28.85"/>
    <n v="500026.8"/>
    <n v="-471179.1"/>
    <n v="-471.18"/>
    <d v="2023-06-06T00:00:00"/>
    <x v="11"/>
    <s v="Q2"/>
    <x v="2"/>
    <s v="Grace Martinez"/>
    <x v="5"/>
    <x v="6"/>
  </r>
  <r>
    <x v="0"/>
    <x v="278"/>
    <x v="1"/>
    <s v="Medium"/>
    <n v="2842.08"/>
    <n v="10"/>
    <n v="125"/>
    <n v="355260"/>
    <n v="35526"/>
    <n v="319734"/>
    <n v="319.73"/>
    <n v="28420.799999999999"/>
    <n v="291313.2"/>
    <n v="291.31"/>
    <d v="2023-06-06T00:00:00"/>
    <x v="11"/>
    <s v="Q2"/>
    <x v="2"/>
    <s v="Oscar Martinez"/>
    <x v="1"/>
    <x v="3"/>
  </r>
  <r>
    <x v="0"/>
    <x v="279"/>
    <x v="3"/>
    <s v="Low"/>
    <n v="1662.34"/>
    <n v="250"/>
    <n v="125"/>
    <n v="207792.5"/>
    <n v="10389.620000000001"/>
    <n v="197402.88"/>
    <n v="197.4"/>
    <n v="415585"/>
    <n v="-218182.12"/>
    <n v="-218.18"/>
    <d v="2023-06-06T00:00:00"/>
    <x v="11"/>
    <s v="Q2"/>
    <x v="2"/>
    <s v="Ian Martinez"/>
    <x v="3"/>
    <x v="1"/>
  </r>
  <r>
    <x v="2"/>
    <x v="156"/>
    <x v="2"/>
    <s v="Low"/>
    <n v="708.95"/>
    <n v="120"/>
    <n v="300"/>
    <n v="212685"/>
    <n v="10634.25"/>
    <n v="202050.75"/>
    <n v="202.05"/>
    <n v="85074"/>
    <n v="116976.75"/>
    <n v="116.98"/>
    <d v="2023-06-07T00:00:00"/>
    <x v="11"/>
    <s v="Q2"/>
    <x v="2"/>
    <s v="Kevin Smith"/>
    <x v="2"/>
    <x v="1"/>
  </r>
  <r>
    <x v="3"/>
    <x v="203"/>
    <x v="0"/>
    <s v="Medium"/>
    <n v="1629.05"/>
    <n v="5"/>
    <n v="350"/>
    <n v="570167.5"/>
    <n v="57016.75"/>
    <n v="513150.75"/>
    <n v="513.15"/>
    <n v="8145.25"/>
    <n v="505005.5"/>
    <n v="505.01"/>
    <d v="2023-06-07T00:00:00"/>
    <x v="11"/>
    <s v="Q2"/>
    <x v="2"/>
    <s v="Laura Wilson"/>
    <x v="0"/>
    <x v="1"/>
  </r>
  <r>
    <x v="2"/>
    <x v="280"/>
    <x v="0"/>
    <s v="None"/>
    <n v="238.52"/>
    <n v="5"/>
    <n v="300"/>
    <n v="71556"/>
    <n v="0"/>
    <n v="71556"/>
    <n v="71.56"/>
    <n v="1192.5999999999999"/>
    <n v="70363.399999999994"/>
    <n v="70.36"/>
    <d v="2023-06-08T00:00:00"/>
    <x v="11"/>
    <s v="Q2"/>
    <x v="2"/>
    <s v="David Gonzalez"/>
    <x v="0"/>
    <x v="7"/>
  </r>
  <r>
    <x v="1"/>
    <x v="232"/>
    <x v="3"/>
    <s v="High"/>
    <n v="1822.66"/>
    <n v="250"/>
    <n v="15"/>
    <n v="27339.9"/>
    <n v="4100.9799999999996"/>
    <n v="23238.92"/>
    <n v="23.24"/>
    <n v="455665"/>
    <n v="-432426.08"/>
    <n v="-432.43"/>
    <d v="2023-06-08T00:00:00"/>
    <x v="11"/>
    <s v="Q2"/>
    <x v="2"/>
    <s v="Paul Thomas"/>
    <x v="3"/>
    <x v="5"/>
  </r>
  <r>
    <x v="3"/>
    <x v="254"/>
    <x v="0"/>
    <s v="High"/>
    <n v="3366.19"/>
    <n v="5"/>
    <n v="350"/>
    <n v="1178166.5"/>
    <n v="176724.98"/>
    <n v="1001441.52"/>
    <n v="1001.44"/>
    <n v="16830.95"/>
    <n v="984610.57"/>
    <n v="984.61"/>
    <d v="2023-06-08T00:00:00"/>
    <x v="11"/>
    <s v="Q2"/>
    <x v="2"/>
    <s v="Eva Garcia"/>
    <x v="0"/>
    <x v="3"/>
  </r>
  <r>
    <x v="3"/>
    <x v="220"/>
    <x v="0"/>
    <s v="None"/>
    <n v="1884.73"/>
    <n v="5"/>
    <n v="350"/>
    <n v="659655.5"/>
    <n v="0"/>
    <n v="659655.5"/>
    <n v="659.66"/>
    <n v="9423.65"/>
    <n v="650231.85"/>
    <n v="650.23"/>
    <d v="2023-06-08T00:00:00"/>
    <x v="11"/>
    <s v="Q2"/>
    <x v="2"/>
    <s v="Alice Brown"/>
    <x v="0"/>
    <x v="5"/>
  </r>
  <r>
    <x v="0"/>
    <x v="223"/>
    <x v="0"/>
    <s v="Medium"/>
    <n v="1340.21"/>
    <n v="5"/>
    <n v="125"/>
    <n v="167526.25"/>
    <n v="16752.62"/>
    <n v="150773.63"/>
    <n v="150.77000000000001"/>
    <n v="6701.05"/>
    <n v="144072.57999999999"/>
    <n v="144.07"/>
    <d v="2023-06-08T00:00:00"/>
    <x v="11"/>
    <s v="Q2"/>
    <x v="2"/>
    <s v="Frank Williams"/>
    <x v="0"/>
    <x v="6"/>
  </r>
  <r>
    <x v="0"/>
    <x v="220"/>
    <x v="4"/>
    <s v="None"/>
    <n v="1675.9"/>
    <n v="3"/>
    <n v="125"/>
    <n v="209487.5"/>
    <n v="0"/>
    <n v="209487.5"/>
    <n v="209.49"/>
    <n v="5027.7"/>
    <n v="204459.8"/>
    <n v="204.46"/>
    <d v="2023-06-09T00:00:00"/>
    <x v="11"/>
    <s v="Q2"/>
    <x v="2"/>
    <s v="Alice Brown"/>
    <x v="4"/>
    <x v="7"/>
  </r>
  <r>
    <x v="3"/>
    <x v="190"/>
    <x v="5"/>
    <s v="Low"/>
    <n v="2821.95"/>
    <n v="260"/>
    <n v="350"/>
    <n v="987682.5"/>
    <n v="49384.12"/>
    <n v="938298.38"/>
    <n v="938.3"/>
    <n v="733707"/>
    <n v="204591.38"/>
    <n v="204.59"/>
    <d v="2023-06-10T00:00:00"/>
    <x v="11"/>
    <s v="Q2"/>
    <x v="2"/>
    <s v="Frank Wilson"/>
    <x v="5"/>
    <x v="6"/>
  </r>
  <r>
    <x v="0"/>
    <x v="272"/>
    <x v="0"/>
    <s v="Medium"/>
    <n v="1411.1"/>
    <n v="5"/>
    <n v="125"/>
    <n v="176387.5"/>
    <n v="17638.75"/>
    <n v="158748.75"/>
    <n v="158.75"/>
    <n v="7055.5"/>
    <n v="151693.25"/>
    <n v="151.69"/>
    <d v="2023-06-10T00:00:00"/>
    <x v="11"/>
    <s v="Q2"/>
    <x v="2"/>
    <s v="Charlie Taylor"/>
    <x v="0"/>
    <x v="3"/>
  </r>
  <r>
    <x v="4"/>
    <x v="281"/>
    <x v="5"/>
    <s v="Medium"/>
    <n v="1490.9"/>
    <n v="260"/>
    <n v="12"/>
    <n v="17890.8"/>
    <n v="1789.08"/>
    <n v="16101.72"/>
    <n v="16.100000000000001"/>
    <n v="387634"/>
    <n v="-371532.28"/>
    <n v="-371.53"/>
    <d v="2023-06-11T00:00:00"/>
    <x v="11"/>
    <s v="Q2"/>
    <x v="2"/>
    <s v="Nina Garcia"/>
    <x v="5"/>
    <x v="4"/>
  </r>
  <r>
    <x v="0"/>
    <x v="156"/>
    <x v="0"/>
    <s v="High"/>
    <n v="2143.54"/>
    <n v="5"/>
    <n v="125"/>
    <n v="267942.5"/>
    <n v="40191.379999999997"/>
    <n v="227751.12"/>
    <n v="227.75"/>
    <n v="10717.7"/>
    <n v="217033.42"/>
    <n v="217.03"/>
    <d v="2023-06-11T00:00:00"/>
    <x v="11"/>
    <s v="Q2"/>
    <x v="2"/>
    <s v="Kevin Smith"/>
    <x v="0"/>
    <x v="7"/>
  </r>
  <r>
    <x v="0"/>
    <x v="226"/>
    <x v="2"/>
    <s v="None"/>
    <n v="1855.21"/>
    <n v="120"/>
    <n v="125"/>
    <n v="231901.25"/>
    <n v="0"/>
    <n v="231901.25"/>
    <n v="231.9"/>
    <n v="222625.2"/>
    <n v="9276.0499999999993"/>
    <n v="9.2799999999999994"/>
    <d v="2023-06-11T00:00:00"/>
    <x v="11"/>
    <s v="Q2"/>
    <x v="2"/>
    <s v="Nina Johnson"/>
    <x v="2"/>
    <x v="4"/>
  </r>
  <r>
    <x v="1"/>
    <x v="185"/>
    <x v="0"/>
    <s v="None"/>
    <n v="810.43"/>
    <n v="5"/>
    <n v="15"/>
    <n v="12156.45"/>
    <n v="0"/>
    <n v="12156.45"/>
    <n v="12.16"/>
    <n v="4052.15"/>
    <n v="8104.3"/>
    <n v="8.1"/>
    <d v="2023-06-12T00:00:00"/>
    <x v="11"/>
    <s v="Q2"/>
    <x v="2"/>
    <s v="Grace Gonzalez"/>
    <x v="0"/>
    <x v="4"/>
  </r>
  <r>
    <x v="3"/>
    <x v="187"/>
    <x v="0"/>
    <s v="Medium"/>
    <n v="3354.63"/>
    <n v="5"/>
    <n v="350"/>
    <n v="1174120.5"/>
    <n v="117412.05"/>
    <n v="1056708.45"/>
    <n v="1056.71"/>
    <n v="16773.150000000001"/>
    <n v="1039935.3"/>
    <n v="1039.94"/>
    <d v="2023-06-12T00:00:00"/>
    <x v="11"/>
    <s v="Q2"/>
    <x v="2"/>
    <s v="Charlie Thomas"/>
    <x v="0"/>
    <x v="7"/>
  </r>
  <r>
    <x v="2"/>
    <x v="181"/>
    <x v="0"/>
    <s v="High"/>
    <n v="347.9"/>
    <n v="5"/>
    <n v="300"/>
    <n v="104370"/>
    <n v="15655.5"/>
    <n v="88714.5"/>
    <n v="88.71"/>
    <n v="1739.5"/>
    <n v="86975"/>
    <n v="86.97"/>
    <d v="2023-06-12T00:00:00"/>
    <x v="11"/>
    <s v="Q2"/>
    <x v="2"/>
    <s v="Hannah Williams"/>
    <x v="0"/>
    <x v="6"/>
  </r>
  <r>
    <x v="1"/>
    <x v="171"/>
    <x v="3"/>
    <s v="None"/>
    <n v="894.94"/>
    <n v="250"/>
    <n v="15"/>
    <n v="13424.1"/>
    <n v="0"/>
    <n v="13424.1"/>
    <n v="13.42"/>
    <n v="223735"/>
    <n v="-210310.9"/>
    <n v="-210.31"/>
    <d v="2023-06-13T00:00:00"/>
    <x v="11"/>
    <s v="Q2"/>
    <x v="2"/>
    <s v="Julia Brown"/>
    <x v="3"/>
    <x v="7"/>
  </r>
  <r>
    <x v="1"/>
    <x v="180"/>
    <x v="2"/>
    <s v="None"/>
    <n v="726.7"/>
    <n v="120"/>
    <n v="15"/>
    <n v="10900.5"/>
    <n v="0"/>
    <n v="10900.5"/>
    <n v="10.9"/>
    <n v="87204"/>
    <n v="-76303.5"/>
    <n v="-76.3"/>
    <d v="2023-06-14T00:00:00"/>
    <x v="11"/>
    <s v="Q2"/>
    <x v="2"/>
    <s v="Nina Miller"/>
    <x v="2"/>
    <x v="1"/>
  </r>
  <r>
    <x v="2"/>
    <x v="261"/>
    <x v="4"/>
    <s v="High"/>
    <n v="976.56"/>
    <n v="3"/>
    <n v="300"/>
    <n v="292968"/>
    <n v="43945.2"/>
    <n v="249022.8"/>
    <n v="249.02"/>
    <n v="2929.68"/>
    <n v="246093.12"/>
    <n v="246.09"/>
    <d v="2023-06-15T00:00:00"/>
    <x v="11"/>
    <s v="Q2"/>
    <x v="2"/>
    <s v="Mike Smith"/>
    <x v="4"/>
    <x v="3"/>
  </r>
  <r>
    <x v="0"/>
    <x v="243"/>
    <x v="3"/>
    <s v="High"/>
    <n v="2931.26"/>
    <n v="250"/>
    <n v="125"/>
    <n v="366407.5"/>
    <n v="54961.120000000003"/>
    <n v="311446.38"/>
    <n v="311.45"/>
    <n v="732815"/>
    <n v="-421368.62"/>
    <n v="-421.37"/>
    <d v="2023-06-16T00:00:00"/>
    <x v="11"/>
    <s v="Q2"/>
    <x v="2"/>
    <s v="Hannah Moore"/>
    <x v="3"/>
    <x v="7"/>
  </r>
  <r>
    <x v="1"/>
    <x v="161"/>
    <x v="3"/>
    <s v="Medium"/>
    <n v="618.42999999999995"/>
    <n v="250"/>
    <n v="15"/>
    <n v="9276.4500000000007"/>
    <n v="927.65"/>
    <n v="8348.7999999999993"/>
    <n v="8.35"/>
    <n v="154607.5"/>
    <n v="-146258.70000000001"/>
    <n v="-146.26"/>
    <d v="2023-06-16T00:00:00"/>
    <x v="11"/>
    <s v="Q2"/>
    <x v="2"/>
    <s v="Steve Taylor"/>
    <x v="3"/>
    <x v="0"/>
  </r>
  <r>
    <x v="4"/>
    <x v="210"/>
    <x v="4"/>
    <s v="Low"/>
    <n v="680.42"/>
    <n v="3"/>
    <n v="12"/>
    <n v="8165.04"/>
    <n v="408.25"/>
    <n v="7756.79"/>
    <n v="7.76"/>
    <n v="2041.26"/>
    <n v="5715.53"/>
    <n v="5.72"/>
    <d v="2023-06-17T00:00:00"/>
    <x v="11"/>
    <s v="Q2"/>
    <x v="2"/>
    <s v="Ian Johnson"/>
    <x v="4"/>
    <x v="7"/>
  </r>
  <r>
    <x v="1"/>
    <x v="182"/>
    <x v="1"/>
    <s v="Low"/>
    <n v="689.28"/>
    <n v="10"/>
    <n v="15"/>
    <n v="10339.200000000001"/>
    <n v="516.96"/>
    <n v="9822.24"/>
    <n v="9.82"/>
    <n v="6892.8"/>
    <n v="2929.44"/>
    <n v="2.93"/>
    <d v="2023-06-18T00:00:00"/>
    <x v="11"/>
    <s v="Q2"/>
    <x v="2"/>
    <s v="David Lopez"/>
    <x v="1"/>
    <x v="6"/>
  </r>
  <r>
    <x v="3"/>
    <x v="187"/>
    <x v="1"/>
    <s v="Low"/>
    <n v="3502.32"/>
    <n v="10"/>
    <n v="350"/>
    <n v="1225812"/>
    <n v="61290.6"/>
    <n v="1164521.3999999999"/>
    <n v="1164.52"/>
    <n v="35023.199999999997"/>
    <n v="1129498.2"/>
    <n v="1129.5"/>
    <d v="2023-06-19T00:00:00"/>
    <x v="11"/>
    <s v="Q2"/>
    <x v="2"/>
    <s v="Charlie Thomas"/>
    <x v="1"/>
    <x v="4"/>
  </r>
  <r>
    <x v="0"/>
    <x v="195"/>
    <x v="0"/>
    <s v="High"/>
    <n v="2112.73"/>
    <n v="5"/>
    <n v="125"/>
    <n v="264091.25"/>
    <n v="39613.69"/>
    <n v="224477.56"/>
    <n v="224.48"/>
    <n v="10563.65"/>
    <n v="213913.91"/>
    <n v="213.91"/>
    <d v="2023-06-19T00:00:00"/>
    <x v="11"/>
    <s v="Q2"/>
    <x v="2"/>
    <s v="Quincy Rodriguez"/>
    <x v="0"/>
    <x v="5"/>
  </r>
  <r>
    <x v="4"/>
    <x v="236"/>
    <x v="3"/>
    <s v="None"/>
    <n v="1679.83"/>
    <n v="250"/>
    <n v="12"/>
    <n v="20157.96"/>
    <n v="0"/>
    <n v="20157.96"/>
    <n v="20.16"/>
    <n v="419957.5"/>
    <n v="-399799.54"/>
    <n v="-399.8"/>
    <d v="2023-06-19T00:00:00"/>
    <x v="11"/>
    <s v="Q2"/>
    <x v="2"/>
    <s v="Charlie Johnson"/>
    <x v="3"/>
    <x v="6"/>
  </r>
  <r>
    <x v="3"/>
    <x v="276"/>
    <x v="1"/>
    <s v="Low"/>
    <n v="2699.78"/>
    <n v="10"/>
    <n v="350"/>
    <n v="944923"/>
    <n v="47246.15"/>
    <n v="897676.85"/>
    <n v="897.68"/>
    <n v="26997.8"/>
    <n v="870679.05"/>
    <n v="870.68"/>
    <d v="2023-06-20T00:00:00"/>
    <x v="11"/>
    <s v="Q2"/>
    <x v="2"/>
    <s v="Ian Anderson"/>
    <x v="1"/>
    <x v="1"/>
  </r>
  <r>
    <x v="4"/>
    <x v="247"/>
    <x v="0"/>
    <s v="Medium"/>
    <n v="1801.21"/>
    <n v="5"/>
    <n v="12"/>
    <n v="21614.52"/>
    <n v="2161.4499999999998"/>
    <n v="19453.07"/>
    <n v="19.45"/>
    <n v="9006.0499999999993"/>
    <n v="10447.02"/>
    <n v="10.45"/>
    <d v="2023-06-21T00:00:00"/>
    <x v="11"/>
    <s v="Q2"/>
    <x v="2"/>
    <s v="Alice Anderson"/>
    <x v="0"/>
    <x v="5"/>
  </r>
  <r>
    <x v="2"/>
    <x v="265"/>
    <x v="3"/>
    <s v="High"/>
    <n v="657.62"/>
    <n v="250"/>
    <n v="300"/>
    <n v="197286"/>
    <n v="29592.9"/>
    <n v="167693.1"/>
    <n v="167.69"/>
    <n v="164405"/>
    <n v="3288.1"/>
    <n v="3.29"/>
    <d v="2023-06-22T00:00:00"/>
    <x v="11"/>
    <s v="Q2"/>
    <x v="2"/>
    <s v="Kevin Rodriguez"/>
    <x v="3"/>
    <x v="7"/>
  </r>
  <r>
    <x v="1"/>
    <x v="282"/>
    <x v="2"/>
    <s v="High"/>
    <n v="715.78"/>
    <n v="120"/>
    <n v="15"/>
    <n v="10736.7"/>
    <n v="1610.51"/>
    <n v="9126.19"/>
    <n v="9.1300000000000008"/>
    <n v="85893.6"/>
    <n v="-76767.41"/>
    <n v="-76.77"/>
    <d v="2023-06-23T00:00:00"/>
    <x v="11"/>
    <s v="Q2"/>
    <x v="2"/>
    <s v="Eva Miller"/>
    <x v="2"/>
    <x v="6"/>
  </r>
  <r>
    <x v="3"/>
    <x v="282"/>
    <x v="2"/>
    <s v="Low"/>
    <n v="1147.8699999999999"/>
    <n v="120"/>
    <n v="350"/>
    <n v="401754.5"/>
    <n v="20087.73"/>
    <n v="381666.77"/>
    <n v="381.67"/>
    <n v="137744.4"/>
    <n v="243922.37"/>
    <n v="243.92"/>
    <d v="2023-06-24T00:00:00"/>
    <x v="11"/>
    <s v="Q2"/>
    <x v="2"/>
    <s v="Eva Miller"/>
    <x v="2"/>
    <x v="7"/>
  </r>
  <r>
    <x v="2"/>
    <x v="269"/>
    <x v="0"/>
    <s v="Medium"/>
    <n v="853.91"/>
    <n v="5"/>
    <n v="300"/>
    <n v="256173"/>
    <n v="25617.3"/>
    <n v="230555.7"/>
    <n v="230.56"/>
    <n v="4269.55"/>
    <n v="226286.15"/>
    <n v="226.29"/>
    <d v="2023-06-25T00:00:00"/>
    <x v="11"/>
    <s v="Q2"/>
    <x v="2"/>
    <s v="Nina Davis"/>
    <x v="0"/>
    <x v="4"/>
  </r>
  <r>
    <x v="2"/>
    <x v="268"/>
    <x v="3"/>
    <s v="None"/>
    <n v="978"/>
    <n v="250"/>
    <n v="300"/>
    <n v="293400"/>
    <n v="0"/>
    <n v="293400"/>
    <n v="293.39999999999998"/>
    <n v="244500"/>
    <n v="48900"/>
    <n v="48.9"/>
    <d v="2023-06-26T00:00:00"/>
    <x v="11"/>
    <s v="Q2"/>
    <x v="2"/>
    <s v="Bob Smith"/>
    <x v="3"/>
    <x v="3"/>
  </r>
  <r>
    <x v="2"/>
    <x v="164"/>
    <x v="5"/>
    <s v="High"/>
    <n v="819.22"/>
    <n v="260"/>
    <n v="300"/>
    <n v="245766"/>
    <n v="36864.9"/>
    <n v="208901.1"/>
    <n v="208.9"/>
    <n v="212997.2"/>
    <n v="-4096.1000000000004"/>
    <n v="-4.0999999999999996"/>
    <d v="2023-06-27T00:00:00"/>
    <x v="11"/>
    <s v="Q2"/>
    <x v="2"/>
    <s v="Quincy Garcia"/>
    <x v="5"/>
    <x v="5"/>
  </r>
  <r>
    <x v="3"/>
    <x v="269"/>
    <x v="4"/>
    <s v="None"/>
    <n v="1563.81"/>
    <n v="3"/>
    <n v="350"/>
    <n v="547333.5"/>
    <n v="0"/>
    <n v="547333.5"/>
    <n v="547.33000000000004"/>
    <n v="4691.43"/>
    <n v="542642.06999999995"/>
    <n v="542.64"/>
    <d v="2023-06-27T00:00:00"/>
    <x v="11"/>
    <s v="Q2"/>
    <x v="2"/>
    <s v="Nina Davis"/>
    <x v="4"/>
    <x v="3"/>
  </r>
  <r>
    <x v="3"/>
    <x v="281"/>
    <x v="4"/>
    <s v="Medium"/>
    <n v="3463.05"/>
    <n v="3"/>
    <n v="350"/>
    <n v="1212067.5"/>
    <n v="121206.75"/>
    <n v="1090860.75"/>
    <n v="1090.8599999999999"/>
    <n v="10389.15"/>
    <n v="1080471.6000000001"/>
    <n v="1080.47"/>
    <d v="2023-06-28T00:00:00"/>
    <x v="11"/>
    <s v="Q2"/>
    <x v="2"/>
    <s v="Nina Garcia"/>
    <x v="4"/>
    <x v="2"/>
  </r>
  <r>
    <x v="2"/>
    <x v="159"/>
    <x v="5"/>
    <s v="High"/>
    <n v="308.52"/>
    <n v="260"/>
    <n v="300"/>
    <n v="92556"/>
    <n v="13883.4"/>
    <n v="78672.600000000006"/>
    <n v="78.67"/>
    <n v="80215.199999999997"/>
    <n v="-1542.6"/>
    <n v="-1.54"/>
    <d v="2023-06-28T00:00:00"/>
    <x v="11"/>
    <s v="Q2"/>
    <x v="2"/>
    <s v="Charlie Davis"/>
    <x v="5"/>
    <x v="0"/>
  </r>
  <r>
    <x v="1"/>
    <x v="182"/>
    <x v="1"/>
    <s v="None"/>
    <n v="874.24"/>
    <n v="10"/>
    <n v="15"/>
    <n v="13113.6"/>
    <n v="0"/>
    <n v="13113.6"/>
    <n v="13.11"/>
    <n v="8742.4"/>
    <n v="4371.2"/>
    <n v="4.37"/>
    <d v="2023-06-28T00:00:00"/>
    <x v="11"/>
    <s v="Q2"/>
    <x v="2"/>
    <s v="David Lopez"/>
    <x v="1"/>
    <x v="7"/>
  </r>
  <r>
    <x v="2"/>
    <x v="283"/>
    <x v="5"/>
    <s v="Low"/>
    <n v="419.18"/>
    <n v="260"/>
    <n v="300"/>
    <n v="125754"/>
    <n v="6287.7"/>
    <n v="119466.3"/>
    <n v="119.47"/>
    <n v="108986.8"/>
    <n v="10479.5"/>
    <n v="10.48"/>
    <d v="2023-06-29T00:00:00"/>
    <x v="11"/>
    <s v="Q2"/>
    <x v="2"/>
    <s v="Alice Rodriguez"/>
    <x v="5"/>
    <x v="7"/>
  </r>
  <r>
    <x v="3"/>
    <x v="219"/>
    <x v="5"/>
    <s v="None"/>
    <n v="3043.52"/>
    <n v="260"/>
    <n v="350"/>
    <n v="1065232"/>
    <n v="0"/>
    <n v="1065232"/>
    <n v="1065.23"/>
    <n v="791315.2"/>
    <n v="273916.79999999999"/>
    <n v="273.92"/>
    <d v="2023-06-29T00:00:00"/>
    <x v="11"/>
    <s v="Q2"/>
    <x v="2"/>
    <s v="Kevin Johnson"/>
    <x v="5"/>
    <x v="3"/>
  </r>
  <r>
    <x v="3"/>
    <x v="246"/>
    <x v="4"/>
    <s v="High"/>
    <n v="1532.75"/>
    <n v="3"/>
    <n v="350"/>
    <n v="536462.5"/>
    <n v="80469.38"/>
    <n v="455993.12"/>
    <n v="455.99"/>
    <n v="4598.25"/>
    <n v="451394.87"/>
    <n v="451.39"/>
    <d v="2023-06-29T00:00:00"/>
    <x v="11"/>
    <s v="Q2"/>
    <x v="2"/>
    <s v="Frank Anderson"/>
    <x v="4"/>
    <x v="7"/>
  </r>
  <r>
    <x v="2"/>
    <x v="243"/>
    <x v="2"/>
    <s v="Low"/>
    <n v="870.12"/>
    <n v="120"/>
    <n v="300"/>
    <n v="261036"/>
    <n v="13051.8"/>
    <n v="247984.2"/>
    <n v="247.98"/>
    <n v="104414.39999999999"/>
    <n v="143569.79999999999"/>
    <n v="143.57"/>
    <d v="2023-06-29T00:00:00"/>
    <x v="11"/>
    <s v="Q2"/>
    <x v="2"/>
    <s v="Hannah Moore"/>
    <x v="2"/>
    <x v="4"/>
  </r>
  <r>
    <x v="2"/>
    <x v="284"/>
    <x v="0"/>
    <s v="High"/>
    <n v="239.72"/>
    <n v="5"/>
    <n v="300"/>
    <n v="71916"/>
    <n v="10787.4"/>
    <n v="61128.6"/>
    <n v="61.13"/>
    <n v="1198.5999999999999"/>
    <n v="59930"/>
    <n v="59.93"/>
    <d v="2023-06-30T00:00:00"/>
    <x v="11"/>
    <s v="Q2"/>
    <x v="2"/>
    <s v="Charlie Gonzalez"/>
    <x v="0"/>
    <x v="3"/>
  </r>
  <r>
    <x v="1"/>
    <x v="257"/>
    <x v="5"/>
    <s v="Low"/>
    <n v="903.63"/>
    <n v="260"/>
    <n v="15"/>
    <n v="13554.45"/>
    <n v="677.72"/>
    <n v="12876.73"/>
    <n v="12.88"/>
    <n v="234943.8"/>
    <n v="-222067.07"/>
    <n v="-222.07"/>
    <d v="2023-06-30T00:00:00"/>
    <x v="11"/>
    <s v="Q2"/>
    <x v="2"/>
    <s v="Rachel Smith"/>
    <x v="5"/>
    <x v="6"/>
  </r>
  <r>
    <x v="0"/>
    <x v="273"/>
    <x v="5"/>
    <s v="None"/>
    <n v="1948.19"/>
    <n v="260"/>
    <n v="125"/>
    <n v="243523.75"/>
    <n v="0"/>
    <n v="243523.75"/>
    <n v="243.52"/>
    <n v="506529.4"/>
    <n v="-263005.65000000002"/>
    <n v="-263.01"/>
    <d v="2023-07-01T00:00:00"/>
    <x v="3"/>
    <s v="Q3"/>
    <x v="2"/>
    <s v="Charlie Jackson"/>
    <x v="5"/>
    <x v="2"/>
  </r>
  <r>
    <x v="4"/>
    <x v="182"/>
    <x v="0"/>
    <s v="Low"/>
    <n v="878.59"/>
    <n v="5"/>
    <n v="12"/>
    <n v="10543.08"/>
    <n v="527.15"/>
    <n v="10015.93"/>
    <n v="10.02"/>
    <n v="4392.95"/>
    <n v="5622.98"/>
    <n v="5.62"/>
    <d v="2023-07-01T00:00:00"/>
    <x v="3"/>
    <s v="Q3"/>
    <x v="2"/>
    <s v="David Lopez"/>
    <x v="0"/>
    <x v="4"/>
  </r>
  <r>
    <x v="3"/>
    <x v="236"/>
    <x v="3"/>
    <s v="Medium"/>
    <n v="2376.9899999999998"/>
    <n v="250"/>
    <n v="350"/>
    <n v="831946.5"/>
    <n v="83194.649999999994"/>
    <n v="748751.85"/>
    <n v="748.75"/>
    <n v="594247.5"/>
    <n v="154504.35"/>
    <n v="154.5"/>
    <d v="2023-07-02T00:00:00"/>
    <x v="3"/>
    <s v="Q3"/>
    <x v="2"/>
    <s v="Charlie Johnson"/>
    <x v="3"/>
    <x v="3"/>
  </r>
  <r>
    <x v="2"/>
    <x v="184"/>
    <x v="5"/>
    <s v="High"/>
    <n v="667.59"/>
    <n v="260"/>
    <n v="300"/>
    <n v="200277"/>
    <n v="30041.55"/>
    <n v="170235.45"/>
    <n v="170.24"/>
    <n v="173573.4"/>
    <n v="-3337.95"/>
    <n v="-3.34"/>
    <d v="2023-07-03T00:00:00"/>
    <x v="3"/>
    <s v="Q3"/>
    <x v="2"/>
    <s v="Oscar Lopez"/>
    <x v="5"/>
    <x v="0"/>
  </r>
  <r>
    <x v="2"/>
    <x v="202"/>
    <x v="4"/>
    <s v="Medium"/>
    <n v="438.78"/>
    <n v="3"/>
    <n v="300"/>
    <n v="131634"/>
    <n v="13163.4"/>
    <n v="118470.6"/>
    <n v="118.47"/>
    <n v="1316.34"/>
    <n v="117154.26"/>
    <n v="117.15"/>
    <d v="2023-07-03T00:00:00"/>
    <x v="3"/>
    <s v="Q3"/>
    <x v="2"/>
    <s v="Eva Jones"/>
    <x v="4"/>
    <x v="1"/>
  </r>
  <r>
    <x v="0"/>
    <x v="191"/>
    <x v="2"/>
    <s v="Medium"/>
    <n v="2281.19"/>
    <n v="120"/>
    <n v="125"/>
    <n v="285148.75"/>
    <n v="28514.880000000001"/>
    <n v="256633.87"/>
    <n v="256.63"/>
    <n v="273742.8"/>
    <n v="-17108.93"/>
    <n v="-17.11"/>
    <d v="2023-07-04T00:00:00"/>
    <x v="3"/>
    <s v="Q3"/>
    <x v="2"/>
    <s v="Oscar Taylor"/>
    <x v="2"/>
    <x v="4"/>
  </r>
  <r>
    <x v="2"/>
    <x v="223"/>
    <x v="1"/>
    <s v="Low"/>
    <n v="613.83000000000004"/>
    <n v="10"/>
    <n v="300"/>
    <n v="184149"/>
    <n v="9207.4500000000007"/>
    <n v="174941.55"/>
    <n v="174.94"/>
    <n v="6138.3"/>
    <n v="168803.25"/>
    <n v="168.8"/>
    <d v="2023-07-04T00:00:00"/>
    <x v="3"/>
    <s v="Q3"/>
    <x v="2"/>
    <s v="Frank Williams"/>
    <x v="1"/>
    <x v="3"/>
  </r>
  <r>
    <x v="4"/>
    <x v="230"/>
    <x v="3"/>
    <s v="Medium"/>
    <n v="1521.13"/>
    <n v="250"/>
    <n v="12"/>
    <n v="18253.560000000001"/>
    <n v="1825.36"/>
    <n v="16428.2"/>
    <n v="16.43"/>
    <n v="380282.5"/>
    <n v="-363854.3"/>
    <n v="-363.85"/>
    <d v="2023-07-04T00:00:00"/>
    <x v="3"/>
    <s v="Q3"/>
    <x v="2"/>
    <s v="Quincy Williams"/>
    <x v="3"/>
    <x v="0"/>
  </r>
  <r>
    <x v="2"/>
    <x v="197"/>
    <x v="2"/>
    <s v="High"/>
    <n v="523.67999999999995"/>
    <n v="120"/>
    <n v="300"/>
    <n v="157104"/>
    <n v="23565.599999999999"/>
    <n v="133538.4"/>
    <n v="133.54"/>
    <n v="62841.599999999999"/>
    <n v="70696.800000000003"/>
    <n v="70.7"/>
    <d v="2023-07-05T00:00:00"/>
    <x v="3"/>
    <s v="Q3"/>
    <x v="2"/>
    <s v="Bob Hernandez"/>
    <x v="2"/>
    <x v="0"/>
  </r>
  <r>
    <x v="4"/>
    <x v="199"/>
    <x v="1"/>
    <s v="Medium"/>
    <n v="1589.82"/>
    <n v="10"/>
    <n v="12"/>
    <n v="19077.84"/>
    <n v="1907.78"/>
    <n v="17170.060000000001"/>
    <n v="17.170000000000002"/>
    <n v="15898.2"/>
    <n v="1271.8599999999999"/>
    <n v="1.27"/>
    <d v="2023-07-05T00:00:00"/>
    <x v="3"/>
    <s v="Q3"/>
    <x v="2"/>
    <s v="Rachel Jones"/>
    <x v="1"/>
    <x v="3"/>
  </r>
  <r>
    <x v="3"/>
    <x v="188"/>
    <x v="5"/>
    <s v="Medium"/>
    <n v="2521.94"/>
    <n v="260"/>
    <n v="350"/>
    <n v="882679"/>
    <n v="88267.9"/>
    <n v="794411.1"/>
    <n v="794.41"/>
    <n v="655704.4"/>
    <n v="138706.70000000001"/>
    <n v="138.71"/>
    <d v="2023-07-05T00:00:00"/>
    <x v="3"/>
    <s v="Q3"/>
    <x v="2"/>
    <s v="Ian Taylor"/>
    <x v="5"/>
    <x v="2"/>
  </r>
  <r>
    <x v="1"/>
    <x v="241"/>
    <x v="2"/>
    <s v="None"/>
    <n v="1206.17"/>
    <n v="120"/>
    <n v="15"/>
    <n v="18092.55"/>
    <n v="0"/>
    <n v="18092.55"/>
    <n v="18.09"/>
    <n v="144740.4"/>
    <n v="-126647.85"/>
    <n v="-126.65"/>
    <d v="2023-07-06T00:00:00"/>
    <x v="3"/>
    <s v="Q3"/>
    <x v="2"/>
    <s v="Bob Davis"/>
    <x v="2"/>
    <x v="4"/>
  </r>
  <r>
    <x v="1"/>
    <x v="211"/>
    <x v="5"/>
    <s v="Medium"/>
    <n v="1481.65"/>
    <n v="260"/>
    <n v="15"/>
    <n v="22224.75"/>
    <n v="2222.4699999999998"/>
    <n v="20002.28"/>
    <n v="20"/>
    <n v="385229"/>
    <n v="-365226.72"/>
    <n v="-365.23"/>
    <d v="2023-07-06T00:00:00"/>
    <x v="3"/>
    <s v="Q3"/>
    <x v="2"/>
    <s v="Julia Anderson"/>
    <x v="5"/>
    <x v="3"/>
  </r>
  <r>
    <x v="1"/>
    <x v="248"/>
    <x v="5"/>
    <s v="Medium"/>
    <n v="1130.71"/>
    <n v="260"/>
    <n v="15"/>
    <n v="16960.650000000001"/>
    <n v="1696.07"/>
    <n v="15264.58"/>
    <n v="15.26"/>
    <n v="293984.59999999998"/>
    <n v="-278720.02"/>
    <n v="-278.72000000000003"/>
    <d v="2023-07-08T00:00:00"/>
    <x v="3"/>
    <s v="Q3"/>
    <x v="2"/>
    <s v="Ian Williams"/>
    <x v="5"/>
    <x v="5"/>
  </r>
  <r>
    <x v="2"/>
    <x v="246"/>
    <x v="4"/>
    <s v="Medium"/>
    <n v="571.01"/>
    <n v="3"/>
    <n v="300"/>
    <n v="171303"/>
    <n v="17130.3"/>
    <n v="154172.70000000001"/>
    <n v="154.16999999999999"/>
    <n v="1713.03"/>
    <n v="152459.67000000001"/>
    <n v="152.46"/>
    <d v="2023-07-09T00:00:00"/>
    <x v="3"/>
    <s v="Q3"/>
    <x v="2"/>
    <s v="Frank Anderson"/>
    <x v="4"/>
    <x v="1"/>
  </r>
  <r>
    <x v="0"/>
    <x v="267"/>
    <x v="5"/>
    <s v="None"/>
    <n v="1944.44"/>
    <n v="260"/>
    <n v="125"/>
    <n v="243055"/>
    <n v="0"/>
    <n v="243055"/>
    <n v="243.06"/>
    <n v="505554.4"/>
    <n v="-262499.40000000002"/>
    <n v="-262.5"/>
    <d v="2023-07-12T00:00:00"/>
    <x v="3"/>
    <s v="Q3"/>
    <x v="2"/>
    <s v="Tina Johnson"/>
    <x v="5"/>
    <x v="3"/>
  </r>
  <r>
    <x v="0"/>
    <x v="210"/>
    <x v="5"/>
    <s v="High"/>
    <n v="2059.6799999999998"/>
    <n v="260"/>
    <n v="125"/>
    <n v="257460"/>
    <n v="38619"/>
    <n v="218841"/>
    <n v="218.84"/>
    <n v="535516.80000000005"/>
    <n v="-316675.8"/>
    <n v="-316.68"/>
    <d v="2023-07-12T00:00:00"/>
    <x v="3"/>
    <s v="Q3"/>
    <x v="2"/>
    <s v="Ian Johnson"/>
    <x v="5"/>
    <x v="6"/>
  </r>
  <r>
    <x v="1"/>
    <x v="242"/>
    <x v="1"/>
    <s v="Low"/>
    <n v="1014"/>
    <n v="10"/>
    <n v="15"/>
    <n v="15210"/>
    <n v="760.5"/>
    <n v="14449.5"/>
    <n v="14.45"/>
    <n v="10140"/>
    <n v="4309.5"/>
    <n v="4.3099999999999996"/>
    <d v="2023-07-13T00:00:00"/>
    <x v="3"/>
    <s v="Q3"/>
    <x v="2"/>
    <s v="Paul Miller"/>
    <x v="1"/>
    <x v="7"/>
  </r>
  <r>
    <x v="2"/>
    <x v="160"/>
    <x v="5"/>
    <s v="Low"/>
    <n v="823.15"/>
    <n v="260"/>
    <n v="300"/>
    <n v="246945"/>
    <n v="12347.25"/>
    <n v="234597.75"/>
    <n v="234.6"/>
    <n v="214019"/>
    <n v="20578.75"/>
    <n v="20.58"/>
    <d v="2023-07-14T00:00:00"/>
    <x v="3"/>
    <s v="Q3"/>
    <x v="2"/>
    <s v="David Wilson"/>
    <x v="5"/>
    <x v="7"/>
  </r>
  <r>
    <x v="1"/>
    <x v="203"/>
    <x v="2"/>
    <s v="None"/>
    <n v="507.07"/>
    <n v="120"/>
    <n v="15"/>
    <n v="7606.05"/>
    <n v="0"/>
    <n v="7606.05"/>
    <n v="7.61"/>
    <n v="60848.4"/>
    <n v="-53242.35"/>
    <n v="-53.24"/>
    <d v="2023-07-14T00:00:00"/>
    <x v="3"/>
    <s v="Q3"/>
    <x v="2"/>
    <s v="Laura Wilson"/>
    <x v="2"/>
    <x v="4"/>
  </r>
  <r>
    <x v="1"/>
    <x v="255"/>
    <x v="4"/>
    <s v="Low"/>
    <n v="1234.3699999999999"/>
    <n v="3"/>
    <n v="15"/>
    <n v="18515.55"/>
    <n v="925.78"/>
    <n v="17589.77"/>
    <n v="17.59"/>
    <n v="3703.11"/>
    <n v="13886.66"/>
    <n v="13.89"/>
    <d v="2023-07-14T00:00:00"/>
    <x v="3"/>
    <s v="Q3"/>
    <x v="2"/>
    <s v="Steve Wilson"/>
    <x v="4"/>
    <x v="1"/>
  </r>
  <r>
    <x v="4"/>
    <x v="259"/>
    <x v="3"/>
    <s v="High"/>
    <n v="1105.0899999999999"/>
    <n v="250"/>
    <n v="12"/>
    <n v="13261.08"/>
    <n v="1989.16"/>
    <n v="11271.92"/>
    <n v="11.27"/>
    <n v="276272.5"/>
    <n v="-265000.58"/>
    <n v="-265"/>
    <d v="2023-07-15T00:00:00"/>
    <x v="3"/>
    <s v="Q3"/>
    <x v="2"/>
    <s v="Paul Gonzalez"/>
    <x v="3"/>
    <x v="7"/>
  </r>
  <r>
    <x v="0"/>
    <x v="285"/>
    <x v="0"/>
    <s v="Low"/>
    <n v="2461.3200000000002"/>
    <n v="5"/>
    <n v="125"/>
    <n v="307665"/>
    <n v="15383.25"/>
    <n v="292281.75"/>
    <n v="292.27999999999997"/>
    <n v="12306.6"/>
    <n v="279975.15000000002"/>
    <n v="279.98"/>
    <d v="2023-07-15T00:00:00"/>
    <x v="3"/>
    <s v="Q3"/>
    <x v="2"/>
    <s v="David Davis"/>
    <x v="0"/>
    <x v="0"/>
  </r>
  <r>
    <x v="4"/>
    <x v="258"/>
    <x v="1"/>
    <s v="None"/>
    <n v="1515.12"/>
    <n v="10"/>
    <n v="12"/>
    <n v="18181.439999999999"/>
    <n v="0"/>
    <n v="18181.439999999999"/>
    <n v="18.18"/>
    <n v="15151.2"/>
    <n v="3030.24"/>
    <n v="3.03"/>
    <d v="2023-07-16T00:00:00"/>
    <x v="3"/>
    <s v="Q3"/>
    <x v="2"/>
    <s v="Steve Williams"/>
    <x v="1"/>
    <x v="3"/>
  </r>
  <r>
    <x v="2"/>
    <x v="277"/>
    <x v="2"/>
    <s v="Low"/>
    <n v="282.17"/>
    <n v="120"/>
    <n v="300"/>
    <n v="84651"/>
    <n v="4232.55"/>
    <n v="80418.45"/>
    <n v="80.42"/>
    <n v="33860.400000000001"/>
    <n v="46558.05"/>
    <n v="46.56"/>
    <d v="2023-07-16T00:00:00"/>
    <x v="3"/>
    <s v="Q3"/>
    <x v="2"/>
    <s v="Julia Wilson"/>
    <x v="2"/>
    <x v="4"/>
  </r>
  <r>
    <x v="0"/>
    <x v="174"/>
    <x v="0"/>
    <s v="Medium"/>
    <n v="2896.93"/>
    <n v="5"/>
    <n v="125"/>
    <n v="362116.25"/>
    <n v="36211.620000000003"/>
    <n v="325904.63"/>
    <n v="325.89999999999998"/>
    <n v="14484.65"/>
    <n v="311419.98"/>
    <n v="311.42"/>
    <d v="2023-07-16T00:00:00"/>
    <x v="3"/>
    <s v="Q3"/>
    <x v="2"/>
    <s v="Tina Williams"/>
    <x v="0"/>
    <x v="7"/>
  </r>
  <r>
    <x v="4"/>
    <x v="240"/>
    <x v="4"/>
    <s v="Medium"/>
    <n v="1150.5"/>
    <n v="3"/>
    <n v="12"/>
    <n v="13806"/>
    <n v="1380.6"/>
    <n v="12425.4"/>
    <n v="12.43"/>
    <n v="3451.5"/>
    <n v="8973.9"/>
    <n v="8.9700000000000006"/>
    <d v="2023-07-17T00:00:00"/>
    <x v="3"/>
    <s v="Q3"/>
    <x v="2"/>
    <s v="Grace Jackson"/>
    <x v="4"/>
    <x v="2"/>
  </r>
  <r>
    <x v="3"/>
    <x v="193"/>
    <x v="2"/>
    <s v="Low"/>
    <n v="1494.65"/>
    <n v="120"/>
    <n v="350"/>
    <n v="523127.5"/>
    <n v="26156.38"/>
    <n v="496971.12"/>
    <n v="496.97"/>
    <n v="179358"/>
    <n v="317613.12"/>
    <n v="317.61"/>
    <d v="2023-07-17T00:00:00"/>
    <x v="3"/>
    <s v="Q3"/>
    <x v="2"/>
    <s v="Grace Williams"/>
    <x v="2"/>
    <x v="6"/>
  </r>
  <r>
    <x v="1"/>
    <x v="237"/>
    <x v="1"/>
    <s v="Low"/>
    <n v="816.79"/>
    <n v="10"/>
    <n v="15"/>
    <n v="12251.85"/>
    <n v="612.59"/>
    <n v="11639.26"/>
    <n v="11.64"/>
    <n v="8167.9"/>
    <n v="3471.36"/>
    <n v="3.47"/>
    <d v="2023-07-18T00:00:00"/>
    <x v="3"/>
    <s v="Q3"/>
    <x v="2"/>
    <s v="Hannah Johnson"/>
    <x v="1"/>
    <x v="0"/>
  </r>
  <r>
    <x v="1"/>
    <x v="219"/>
    <x v="0"/>
    <s v="Medium"/>
    <n v="1566.67"/>
    <n v="5"/>
    <n v="15"/>
    <n v="23500.05"/>
    <n v="2350.0100000000002"/>
    <n v="21150.04"/>
    <n v="21.15"/>
    <n v="7833.35"/>
    <n v="13316.69"/>
    <n v="13.32"/>
    <d v="2023-07-18T00:00:00"/>
    <x v="3"/>
    <s v="Q3"/>
    <x v="2"/>
    <s v="Kevin Johnson"/>
    <x v="0"/>
    <x v="0"/>
  </r>
  <r>
    <x v="2"/>
    <x v="233"/>
    <x v="4"/>
    <s v="None"/>
    <n v="675.14"/>
    <n v="3"/>
    <n v="300"/>
    <n v="202542"/>
    <n v="0"/>
    <n v="202542"/>
    <n v="202.54"/>
    <n v="2025.42"/>
    <n v="200516.58"/>
    <n v="200.52"/>
    <d v="2023-07-19T00:00:00"/>
    <x v="3"/>
    <s v="Q3"/>
    <x v="2"/>
    <s v="Steve Thomas"/>
    <x v="4"/>
    <x v="0"/>
  </r>
  <r>
    <x v="0"/>
    <x v="247"/>
    <x v="0"/>
    <s v="None"/>
    <n v="1833.55"/>
    <n v="5"/>
    <n v="125"/>
    <n v="229193.75"/>
    <n v="0"/>
    <n v="229193.75"/>
    <n v="229.19"/>
    <n v="9167.75"/>
    <n v="220026"/>
    <n v="220.03"/>
    <d v="2023-07-21T00:00:00"/>
    <x v="3"/>
    <s v="Q3"/>
    <x v="2"/>
    <s v="Alice Anderson"/>
    <x v="0"/>
    <x v="6"/>
  </r>
  <r>
    <x v="4"/>
    <x v="274"/>
    <x v="2"/>
    <s v="High"/>
    <n v="1552.8"/>
    <n v="120"/>
    <n v="12"/>
    <n v="18633.599999999999"/>
    <n v="2795.04"/>
    <n v="15838.56"/>
    <n v="15.84"/>
    <n v="186336"/>
    <n v="-170497.44"/>
    <n v="-170.5"/>
    <d v="2023-07-22T00:00:00"/>
    <x v="3"/>
    <s v="Q3"/>
    <x v="2"/>
    <s v="Laura Martin"/>
    <x v="2"/>
    <x v="3"/>
  </r>
  <r>
    <x v="2"/>
    <x v="263"/>
    <x v="3"/>
    <s v="None"/>
    <n v="729.99"/>
    <n v="250"/>
    <n v="300"/>
    <n v="218997"/>
    <n v="0"/>
    <n v="218997"/>
    <n v="219"/>
    <n v="182497.5"/>
    <n v="36499.5"/>
    <n v="36.5"/>
    <d v="2023-07-22T00:00:00"/>
    <x v="3"/>
    <s v="Q3"/>
    <x v="2"/>
    <s v="Rachel Martinez"/>
    <x v="3"/>
    <x v="4"/>
  </r>
  <r>
    <x v="3"/>
    <x v="153"/>
    <x v="0"/>
    <s v="None"/>
    <n v="1848.12"/>
    <n v="5"/>
    <n v="350"/>
    <n v="646842"/>
    <n v="0"/>
    <n v="646842"/>
    <n v="646.84"/>
    <n v="9240.6"/>
    <n v="637601.4"/>
    <n v="637.6"/>
    <d v="2023-07-23T00:00:00"/>
    <x v="3"/>
    <s v="Q3"/>
    <x v="2"/>
    <s v="Paul Smith"/>
    <x v="0"/>
    <x v="1"/>
  </r>
  <r>
    <x v="1"/>
    <x v="197"/>
    <x v="4"/>
    <s v="Low"/>
    <n v="1666.94"/>
    <n v="3"/>
    <n v="15"/>
    <n v="25004.1"/>
    <n v="1250.2"/>
    <n v="23753.9"/>
    <n v="23.75"/>
    <n v="5000.82"/>
    <n v="18753.080000000002"/>
    <n v="18.75"/>
    <d v="2023-07-23T00:00:00"/>
    <x v="3"/>
    <s v="Q3"/>
    <x v="2"/>
    <s v="Bob Hernandez"/>
    <x v="4"/>
    <x v="3"/>
  </r>
  <r>
    <x v="3"/>
    <x v="256"/>
    <x v="2"/>
    <s v="Low"/>
    <n v="1118.22"/>
    <n v="120"/>
    <n v="350"/>
    <n v="391377"/>
    <n v="19568.849999999999"/>
    <n v="371808.15"/>
    <n v="371.81"/>
    <n v="134186.4"/>
    <n v="237621.75"/>
    <n v="237.62"/>
    <d v="2023-07-23T00:00:00"/>
    <x v="3"/>
    <s v="Q3"/>
    <x v="2"/>
    <s v="Hannah Jones"/>
    <x v="2"/>
    <x v="7"/>
  </r>
  <r>
    <x v="3"/>
    <x v="255"/>
    <x v="2"/>
    <s v="Low"/>
    <n v="1008.21"/>
    <n v="120"/>
    <n v="350"/>
    <n v="352873.5"/>
    <n v="17643.669999999998"/>
    <n v="335229.83"/>
    <n v="335.23"/>
    <n v="120985.2"/>
    <n v="214244.63"/>
    <n v="214.24"/>
    <d v="2023-07-24T00:00:00"/>
    <x v="3"/>
    <s v="Q3"/>
    <x v="2"/>
    <s v="Steve Wilson"/>
    <x v="2"/>
    <x v="1"/>
  </r>
  <r>
    <x v="4"/>
    <x v="276"/>
    <x v="5"/>
    <s v="High"/>
    <n v="723.72"/>
    <n v="260"/>
    <n v="12"/>
    <n v="8684.64"/>
    <n v="1302.7"/>
    <n v="7381.94"/>
    <n v="7.38"/>
    <n v="188167.2"/>
    <n v="-180785.26"/>
    <n v="-180.79"/>
    <d v="2023-07-24T00:00:00"/>
    <x v="3"/>
    <s v="Q3"/>
    <x v="2"/>
    <s v="Ian Anderson"/>
    <x v="5"/>
    <x v="1"/>
  </r>
  <r>
    <x v="0"/>
    <x v="202"/>
    <x v="5"/>
    <s v="None"/>
    <n v="2809.56"/>
    <n v="260"/>
    <n v="125"/>
    <n v="351195"/>
    <n v="0"/>
    <n v="351195"/>
    <n v="351.19"/>
    <n v="730485.6"/>
    <n v="-379290.6"/>
    <n v="-379.29"/>
    <d v="2023-07-25T00:00:00"/>
    <x v="3"/>
    <s v="Q3"/>
    <x v="2"/>
    <s v="Eva Jones"/>
    <x v="5"/>
    <x v="3"/>
  </r>
  <r>
    <x v="2"/>
    <x v="286"/>
    <x v="2"/>
    <s v="High"/>
    <n v="240.06"/>
    <n v="120"/>
    <n v="300"/>
    <n v="72018"/>
    <n v="10802.7"/>
    <n v="61215.3"/>
    <n v="61.22"/>
    <n v="28807.200000000001"/>
    <n v="32408.1"/>
    <n v="32.409999999999997"/>
    <d v="2023-07-28T00:00:00"/>
    <x v="3"/>
    <s v="Q3"/>
    <x v="2"/>
    <s v="Paul Rodriguez"/>
    <x v="2"/>
    <x v="2"/>
  </r>
  <r>
    <x v="2"/>
    <x v="167"/>
    <x v="2"/>
    <s v="Medium"/>
    <n v="540.79999999999995"/>
    <n v="120"/>
    <n v="300"/>
    <n v="162240"/>
    <n v="16224"/>
    <n v="146016"/>
    <n v="146.02000000000001"/>
    <n v="64896"/>
    <n v="81120"/>
    <n v="81.12"/>
    <d v="2023-07-29T00:00:00"/>
    <x v="3"/>
    <s v="Q3"/>
    <x v="2"/>
    <s v="Quincy Brown"/>
    <x v="2"/>
    <x v="1"/>
  </r>
  <r>
    <x v="0"/>
    <x v="287"/>
    <x v="0"/>
    <s v="Low"/>
    <n v="2326.71"/>
    <n v="5"/>
    <n v="125"/>
    <n v="290838.75"/>
    <n v="14541.94"/>
    <n v="276296.81"/>
    <n v="276.3"/>
    <n v="11633.55"/>
    <n v="264663.26"/>
    <n v="264.66000000000003"/>
    <d v="2023-07-30T00:00:00"/>
    <x v="3"/>
    <s v="Q3"/>
    <x v="2"/>
    <s v="Laura Martinez"/>
    <x v="0"/>
    <x v="2"/>
  </r>
  <r>
    <x v="2"/>
    <x v="169"/>
    <x v="3"/>
    <s v="Medium"/>
    <n v="902.78"/>
    <n v="250"/>
    <n v="300"/>
    <n v="270834"/>
    <n v="27083.4"/>
    <n v="243750.6"/>
    <n v="243.75"/>
    <n v="225695"/>
    <n v="18055.599999999999"/>
    <n v="18.059999999999999"/>
    <d v="2023-07-31T00:00:00"/>
    <x v="3"/>
    <s v="Q3"/>
    <x v="2"/>
    <s v="Grace Johnson"/>
    <x v="3"/>
    <x v="1"/>
  </r>
  <r>
    <x v="2"/>
    <x v="246"/>
    <x v="1"/>
    <s v="None"/>
    <n v="520.62"/>
    <n v="10"/>
    <n v="300"/>
    <n v="156186"/>
    <n v="0"/>
    <n v="156186"/>
    <n v="156.19"/>
    <n v="5206.2"/>
    <n v="150979.79999999999"/>
    <n v="150.97999999999999"/>
    <d v="2023-08-01T00:00:00"/>
    <x v="2"/>
    <s v="Q3"/>
    <x v="2"/>
    <s v="Frank Anderson"/>
    <x v="1"/>
    <x v="7"/>
  </r>
  <r>
    <x v="3"/>
    <x v="249"/>
    <x v="5"/>
    <s v="High"/>
    <n v="3399.7"/>
    <n v="260"/>
    <n v="350"/>
    <n v="1189895"/>
    <n v="178484.25"/>
    <n v="1011410.75"/>
    <n v="1011.41"/>
    <n v="883922"/>
    <n v="127488.75"/>
    <n v="127.49"/>
    <d v="2023-08-01T00:00:00"/>
    <x v="2"/>
    <s v="Q3"/>
    <x v="2"/>
    <s v="Bob Brown"/>
    <x v="5"/>
    <x v="2"/>
  </r>
  <r>
    <x v="1"/>
    <x v="276"/>
    <x v="5"/>
    <s v="None"/>
    <n v="1972.35"/>
    <n v="260"/>
    <n v="15"/>
    <n v="29585.25"/>
    <n v="0"/>
    <n v="29585.25"/>
    <n v="29.59"/>
    <n v="512811"/>
    <n v="-483225.75"/>
    <n v="-483.23"/>
    <d v="2023-08-04T00:00:00"/>
    <x v="2"/>
    <s v="Q3"/>
    <x v="2"/>
    <s v="Ian Anderson"/>
    <x v="5"/>
    <x v="2"/>
  </r>
  <r>
    <x v="3"/>
    <x v="264"/>
    <x v="4"/>
    <s v="High"/>
    <n v="3406.79"/>
    <n v="3"/>
    <n v="350"/>
    <n v="1192376.5"/>
    <n v="178856.48"/>
    <n v="1013520.02"/>
    <n v="1013.52"/>
    <n v="10220.370000000001"/>
    <n v="1003299.65"/>
    <n v="1003.3"/>
    <d v="2023-08-04T00:00:00"/>
    <x v="2"/>
    <s v="Q3"/>
    <x v="2"/>
    <s v="Laura Miller"/>
    <x v="4"/>
    <x v="7"/>
  </r>
  <r>
    <x v="4"/>
    <x v="288"/>
    <x v="3"/>
    <s v="Medium"/>
    <n v="1417.04"/>
    <n v="250"/>
    <n v="12"/>
    <n v="17004.48"/>
    <n v="1700.45"/>
    <n v="15304.03"/>
    <n v="15.3"/>
    <n v="354260"/>
    <n v="-338955.97"/>
    <n v="-338.96"/>
    <d v="2023-08-05T00:00:00"/>
    <x v="2"/>
    <s v="Q3"/>
    <x v="2"/>
    <s v="Frank Johnson"/>
    <x v="3"/>
    <x v="2"/>
  </r>
  <r>
    <x v="3"/>
    <x v="191"/>
    <x v="0"/>
    <s v="High"/>
    <n v="2322.06"/>
    <n v="5"/>
    <n v="350"/>
    <n v="812721"/>
    <n v="121908.15"/>
    <n v="690812.85"/>
    <n v="690.81"/>
    <n v="11610.3"/>
    <n v="679202.55"/>
    <n v="679.2"/>
    <d v="2023-08-05T00:00:00"/>
    <x v="2"/>
    <s v="Q3"/>
    <x v="2"/>
    <s v="Oscar Taylor"/>
    <x v="0"/>
    <x v="1"/>
  </r>
  <r>
    <x v="2"/>
    <x v="223"/>
    <x v="0"/>
    <s v="Low"/>
    <n v="982.32"/>
    <n v="5"/>
    <n v="300"/>
    <n v="294696"/>
    <n v="14734.8"/>
    <n v="279961.2"/>
    <n v="279.95999999999998"/>
    <n v="4911.6000000000004"/>
    <n v="275049.59999999998"/>
    <n v="275.05"/>
    <d v="2023-08-05T00:00:00"/>
    <x v="2"/>
    <s v="Q3"/>
    <x v="2"/>
    <s v="Frank Williams"/>
    <x v="0"/>
    <x v="5"/>
  </r>
  <r>
    <x v="4"/>
    <x v="154"/>
    <x v="5"/>
    <s v="None"/>
    <n v="1149.27"/>
    <n v="260"/>
    <n v="12"/>
    <n v="13791.24"/>
    <n v="0"/>
    <n v="13791.24"/>
    <n v="13.79"/>
    <n v="298810.2"/>
    <n v="-285018.96000000002"/>
    <n v="-285.02"/>
    <d v="2023-08-06T00:00:00"/>
    <x v="2"/>
    <s v="Q3"/>
    <x v="2"/>
    <s v="Bob Johnson"/>
    <x v="5"/>
    <x v="3"/>
  </r>
  <r>
    <x v="2"/>
    <x v="191"/>
    <x v="5"/>
    <s v="High"/>
    <n v="318.92"/>
    <n v="260"/>
    <n v="300"/>
    <n v="95676"/>
    <n v="14351.4"/>
    <n v="81324.600000000006"/>
    <n v="81.319999999999993"/>
    <n v="82919.199999999997"/>
    <n v="-1594.6"/>
    <n v="-1.59"/>
    <d v="2023-08-06T00:00:00"/>
    <x v="2"/>
    <s v="Q3"/>
    <x v="2"/>
    <s v="Oscar Taylor"/>
    <x v="5"/>
    <x v="0"/>
  </r>
  <r>
    <x v="1"/>
    <x v="263"/>
    <x v="4"/>
    <s v="High"/>
    <n v="1777.81"/>
    <n v="3"/>
    <n v="15"/>
    <n v="26667.15"/>
    <n v="4000.07"/>
    <n v="22667.08"/>
    <n v="22.67"/>
    <n v="5333.43"/>
    <n v="17333.650000000001"/>
    <n v="17.329999999999998"/>
    <d v="2023-08-06T00:00:00"/>
    <x v="2"/>
    <s v="Q3"/>
    <x v="2"/>
    <s v="Rachel Martinez"/>
    <x v="4"/>
    <x v="2"/>
  </r>
  <r>
    <x v="3"/>
    <x v="228"/>
    <x v="2"/>
    <s v="Low"/>
    <n v="1992.68"/>
    <n v="120"/>
    <n v="350"/>
    <n v="697438"/>
    <n v="34871.9"/>
    <n v="662566.1"/>
    <n v="662.57"/>
    <n v="239121.6"/>
    <n v="423444.5"/>
    <n v="423.44"/>
    <d v="2023-08-07T00:00:00"/>
    <x v="2"/>
    <s v="Q3"/>
    <x v="2"/>
    <s v="Grace Brown"/>
    <x v="2"/>
    <x v="4"/>
  </r>
  <r>
    <x v="4"/>
    <x v="283"/>
    <x v="1"/>
    <s v="High"/>
    <n v="1104.92"/>
    <n v="10"/>
    <n v="12"/>
    <n v="13259.04"/>
    <n v="1988.86"/>
    <n v="11270.18"/>
    <n v="11.27"/>
    <n v="11049.2"/>
    <n v="220.98"/>
    <n v="0.22"/>
    <d v="2023-08-08T00:00:00"/>
    <x v="2"/>
    <s v="Q3"/>
    <x v="2"/>
    <s v="Alice Rodriguez"/>
    <x v="1"/>
    <x v="3"/>
  </r>
  <r>
    <x v="3"/>
    <x v="187"/>
    <x v="3"/>
    <s v="High"/>
    <n v="1264.06"/>
    <n v="250"/>
    <n v="350"/>
    <n v="442421"/>
    <n v="66363.149999999994"/>
    <n v="376057.85"/>
    <n v="376.06"/>
    <n v="316015"/>
    <n v="60042.85"/>
    <n v="60.04"/>
    <d v="2023-08-08T00:00:00"/>
    <x v="2"/>
    <s v="Q3"/>
    <x v="2"/>
    <s v="Charlie Thomas"/>
    <x v="3"/>
    <x v="7"/>
  </r>
  <r>
    <x v="2"/>
    <x v="150"/>
    <x v="0"/>
    <s v="High"/>
    <n v="796.19"/>
    <n v="5"/>
    <n v="300"/>
    <n v="238857"/>
    <n v="35828.550000000003"/>
    <n v="203028.45"/>
    <n v="203.03"/>
    <n v="3980.95"/>
    <n v="199047.5"/>
    <n v="199.05"/>
    <d v="2023-08-09T00:00:00"/>
    <x v="2"/>
    <s v="Q3"/>
    <x v="2"/>
    <s v="Alice Moore"/>
    <x v="0"/>
    <x v="0"/>
  </r>
  <r>
    <x v="3"/>
    <x v="264"/>
    <x v="3"/>
    <s v="None"/>
    <n v="2671.39"/>
    <n v="250"/>
    <n v="350"/>
    <n v="934986.5"/>
    <n v="0"/>
    <n v="934986.5"/>
    <n v="934.99"/>
    <n v="667847.5"/>
    <n v="267139"/>
    <n v="267.14"/>
    <d v="2023-08-09T00:00:00"/>
    <x v="2"/>
    <s v="Q3"/>
    <x v="2"/>
    <s v="Laura Miller"/>
    <x v="3"/>
    <x v="0"/>
  </r>
  <r>
    <x v="4"/>
    <x v="284"/>
    <x v="4"/>
    <s v="Medium"/>
    <n v="1835.17"/>
    <n v="3"/>
    <n v="12"/>
    <n v="22022.04"/>
    <n v="2202.1999999999998"/>
    <n v="19819.84"/>
    <n v="19.82"/>
    <n v="5505.51"/>
    <n v="14314.33"/>
    <n v="14.31"/>
    <d v="2023-08-09T00:00:00"/>
    <x v="2"/>
    <s v="Q3"/>
    <x v="2"/>
    <s v="Charlie Gonzalez"/>
    <x v="4"/>
    <x v="3"/>
  </r>
  <r>
    <x v="2"/>
    <x v="286"/>
    <x v="2"/>
    <s v="None"/>
    <n v="853.27"/>
    <n v="120"/>
    <n v="300"/>
    <n v="255981"/>
    <n v="0"/>
    <n v="255981"/>
    <n v="255.98"/>
    <n v="102392.4"/>
    <n v="153588.6"/>
    <n v="153.59"/>
    <d v="2023-08-10T00:00:00"/>
    <x v="2"/>
    <s v="Q3"/>
    <x v="2"/>
    <s v="Paul Rodriguez"/>
    <x v="2"/>
    <x v="7"/>
  </r>
  <r>
    <x v="4"/>
    <x v="169"/>
    <x v="4"/>
    <s v="High"/>
    <n v="1574.99"/>
    <n v="3"/>
    <n v="12"/>
    <n v="18899.88"/>
    <n v="2834.98"/>
    <n v="16064.9"/>
    <n v="16.059999999999999"/>
    <n v="4724.97"/>
    <n v="11339.93"/>
    <n v="11.34"/>
    <d v="2023-08-10T00:00:00"/>
    <x v="2"/>
    <s v="Q3"/>
    <x v="2"/>
    <s v="Grace Johnson"/>
    <x v="4"/>
    <x v="5"/>
  </r>
  <r>
    <x v="0"/>
    <x v="155"/>
    <x v="0"/>
    <s v="Low"/>
    <n v="1004.39"/>
    <n v="5"/>
    <n v="125"/>
    <n v="125548.75"/>
    <n v="6277.44"/>
    <n v="119271.31"/>
    <n v="119.27"/>
    <n v="5021.95"/>
    <n v="114249.36"/>
    <n v="114.25"/>
    <d v="2023-08-11T00:00:00"/>
    <x v="2"/>
    <s v="Q3"/>
    <x v="2"/>
    <s v="Oscar Moore"/>
    <x v="0"/>
    <x v="5"/>
  </r>
  <r>
    <x v="4"/>
    <x v="218"/>
    <x v="4"/>
    <s v="Medium"/>
    <n v="1553.14"/>
    <n v="3"/>
    <n v="12"/>
    <n v="18637.68"/>
    <n v="1863.77"/>
    <n v="16773.91"/>
    <n v="16.77"/>
    <n v="4659.42"/>
    <n v="12114.49"/>
    <n v="12.11"/>
    <d v="2023-08-12T00:00:00"/>
    <x v="2"/>
    <s v="Q3"/>
    <x v="2"/>
    <s v="Eva Lopez"/>
    <x v="4"/>
    <x v="0"/>
  </r>
  <r>
    <x v="3"/>
    <x v="174"/>
    <x v="1"/>
    <s v="High"/>
    <n v="1320.88"/>
    <n v="10"/>
    <n v="350"/>
    <n v="462308"/>
    <n v="69346.2"/>
    <n v="392961.8"/>
    <n v="392.96"/>
    <n v="13208.8"/>
    <n v="379753"/>
    <n v="379.75"/>
    <d v="2023-08-13T00:00:00"/>
    <x v="2"/>
    <s v="Q3"/>
    <x v="2"/>
    <s v="Tina Williams"/>
    <x v="1"/>
    <x v="3"/>
  </r>
  <r>
    <x v="0"/>
    <x v="289"/>
    <x v="3"/>
    <s v="Low"/>
    <n v="1914.09"/>
    <n v="250"/>
    <n v="125"/>
    <n v="239261.25"/>
    <n v="11963.06"/>
    <n v="227298.19"/>
    <n v="227.3"/>
    <n v="478522.5"/>
    <n v="-251224.31"/>
    <n v="-251.22"/>
    <d v="2023-08-13T00:00:00"/>
    <x v="2"/>
    <s v="Q3"/>
    <x v="2"/>
    <s v="Bob Garcia"/>
    <x v="3"/>
    <x v="3"/>
  </r>
  <r>
    <x v="0"/>
    <x v="204"/>
    <x v="3"/>
    <s v="None"/>
    <n v="2853.25"/>
    <n v="250"/>
    <n v="125"/>
    <n v="356656.25"/>
    <n v="0"/>
    <n v="356656.25"/>
    <n v="356.66"/>
    <n v="713312.5"/>
    <n v="-356656.25"/>
    <n v="-356.66"/>
    <d v="2023-08-13T00:00:00"/>
    <x v="2"/>
    <s v="Q3"/>
    <x v="2"/>
    <s v="Charlie Moore"/>
    <x v="3"/>
    <x v="1"/>
  </r>
  <r>
    <x v="3"/>
    <x v="155"/>
    <x v="5"/>
    <s v="Low"/>
    <n v="3891.56"/>
    <n v="260"/>
    <n v="350"/>
    <n v="1362046"/>
    <n v="68102.3"/>
    <n v="1293943.7"/>
    <n v="1293.94"/>
    <n v="1011805.6"/>
    <n v="282138.09999999998"/>
    <n v="282.14"/>
    <d v="2023-08-14T00:00:00"/>
    <x v="2"/>
    <s v="Q3"/>
    <x v="2"/>
    <s v="Oscar Moore"/>
    <x v="5"/>
    <x v="0"/>
  </r>
  <r>
    <x v="0"/>
    <x v="290"/>
    <x v="4"/>
    <s v="High"/>
    <n v="2677.63"/>
    <n v="3"/>
    <n v="125"/>
    <n v="334703.75"/>
    <n v="50205.56"/>
    <n v="284498.19"/>
    <n v="284.5"/>
    <n v="8032.89"/>
    <n v="276465.3"/>
    <n v="276.47000000000003"/>
    <d v="2023-08-14T00:00:00"/>
    <x v="2"/>
    <s v="Q3"/>
    <x v="2"/>
    <s v="Mike Martin"/>
    <x v="4"/>
    <x v="7"/>
  </r>
  <r>
    <x v="1"/>
    <x v="202"/>
    <x v="5"/>
    <s v="Low"/>
    <n v="1595.74"/>
    <n v="260"/>
    <n v="15"/>
    <n v="23936.1"/>
    <n v="1196.81"/>
    <n v="22739.29"/>
    <n v="22.74"/>
    <n v="414892.4"/>
    <n v="-392153.11"/>
    <n v="-392.15"/>
    <d v="2023-08-15T00:00:00"/>
    <x v="2"/>
    <s v="Q3"/>
    <x v="2"/>
    <s v="Eva Jones"/>
    <x v="5"/>
    <x v="2"/>
  </r>
  <r>
    <x v="3"/>
    <x v="264"/>
    <x v="5"/>
    <s v="Medium"/>
    <n v="2512.33"/>
    <n v="260"/>
    <n v="350"/>
    <n v="879315.5"/>
    <n v="87931.55"/>
    <n v="791383.95"/>
    <n v="791.38"/>
    <n v="653205.80000000005"/>
    <n v="138178.15"/>
    <n v="138.18"/>
    <d v="2023-08-15T00:00:00"/>
    <x v="2"/>
    <s v="Q3"/>
    <x v="2"/>
    <s v="Laura Miller"/>
    <x v="5"/>
    <x v="6"/>
  </r>
  <r>
    <x v="4"/>
    <x v="232"/>
    <x v="5"/>
    <s v="Low"/>
    <n v="910.39"/>
    <n v="260"/>
    <n v="12"/>
    <n v="10924.68"/>
    <n v="546.23"/>
    <n v="10378.450000000001"/>
    <n v="10.38"/>
    <n v="236701.4"/>
    <n v="-226322.95"/>
    <n v="-226.32"/>
    <d v="2023-08-15T00:00:00"/>
    <x v="2"/>
    <s v="Q3"/>
    <x v="2"/>
    <s v="Paul Thomas"/>
    <x v="5"/>
    <x v="5"/>
  </r>
  <r>
    <x v="3"/>
    <x v="291"/>
    <x v="1"/>
    <s v="Low"/>
    <n v="2238.2399999999998"/>
    <n v="10"/>
    <n v="350"/>
    <n v="783384"/>
    <n v="39169.199999999997"/>
    <n v="744214.8"/>
    <n v="744.21"/>
    <n v="22382.400000000001"/>
    <n v="721832.4"/>
    <n v="721.83"/>
    <d v="2023-08-15T00:00:00"/>
    <x v="2"/>
    <s v="Q3"/>
    <x v="2"/>
    <s v="Grace Davis"/>
    <x v="1"/>
    <x v="4"/>
  </r>
  <r>
    <x v="2"/>
    <x v="183"/>
    <x v="5"/>
    <s v="Low"/>
    <n v="360.71"/>
    <n v="260"/>
    <n v="300"/>
    <n v="108213"/>
    <n v="5410.65"/>
    <n v="102802.35"/>
    <n v="102.8"/>
    <n v="93784.6"/>
    <n v="9017.75"/>
    <n v="9.02"/>
    <d v="2023-08-16T00:00:00"/>
    <x v="2"/>
    <s v="Q3"/>
    <x v="2"/>
    <s v="Tina Garcia"/>
    <x v="5"/>
    <x v="4"/>
  </r>
  <r>
    <x v="1"/>
    <x v="194"/>
    <x v="5"/>
    <s v="Low"/>
    <n v="1255.8399999999999"/>
    <n v="260"/>
    <n v="15"/>
    <n v="18837.599999999999"/>
    <n v="941.88"/>
    <n v="17895.72"/>
    <n v="17.899999999999999"/>
    <n v="326518.40000000002"/>
    <n v="-308622.68"/>
    <n v="-308.62"/>
    <d v="2023-08-17T00:00:00"/>
    <x v="2"/>
    <s v="Q3"/>
    <x v="2"/>
    <s v="Paul Williams"/>
    <x v="5"/>
    <x v="5"/>
  </r>
  <r>
    <x v="2"/>
    <x v="229"/>
    <x v="4"/>
    <s v="High"/>
    <n v="666.25"/>
    <n v="3"/>
    <n v="300"/>
    <n v="199875"/>
    <n v="29981.25"/>
    <n v="169893.75"/>
    <n v="169.89"/>
    <n v="1998.75"/>
    <n v="167895"/>
    <n v="167.9"/>
    <d v="2023-08-18T00:00:00"/>
    <x v="2"/>
    <s v="Q3"/>
    <x v="2"/>
    <s v="Eva Rodriguez"/>
    <x v="4"/>
    <x v="6"/>
  </r>
  <r>
    <x v="2"/>
    <x v="188"/>
    <x v="3"/>
    <s v="None"/>
    <n v="618.17999999999995"/>
    <n v="250"/>
    <n v="300"/>
    <n v="185454"/>
    <n v="0"/>
    <n v="185454"/>
    <n v="185.45"/>
    <n v="154545"/>
    <n v="30909"/>
    <n v="30.91"/>
    <d v="2023-08-18T00:00:00"/>
    <x v="2"/>
    <s v="Q3"/>
    <x v="2"/>
    <s v="Ian Taylor"/>
    <x v="3"/>
    <x v="0"/>
  </r>
  <r>
    <x v="1"/>
    <x v="152"/>
    <x v="0"/>
    <s v="None"/>
    <n v="799.85"/>
    <n v="5"/>
    <n v="15"/>
    <n v="11997.75"/>
    <n v="0"/>
    <n v="11997.75"/>
    <n v="12"/>
    <n v="3999.25"/>
    <n v="7998.5"/>
    <n v="8"/>
    <d v="2023-08-19T00:00:00"/>
    <x v="2"/>
    <s v="Q3"/>
    <x v="2"/>
    <s v="Oscar Jones"/>
    <x v="0"/>
    <x v="2"/>
  </r>
  <r>
    <x v="2"/>
    <x v="200"/>
    <x v="1"/>
    <s v="None"/>
    <n v="752.48"/>
    <n v="10"/>
    <n v="300"/>
    <n v="225744"/>
    <n v="0"/>
    <n v="225744"/>
    <n v="225.74"/>
    <n v="7524.8"/>
    <n v="218219.2"/>
    <n v="218.22"/>
    <d v="2023-08-19T00:00:00"/>
    <x v="2"/>
    <s v="Q3"/>
    <x v="2"/>
    <s v="Steve Gonzalez"/>
    <x v="1"/>
    <x v="4"/>
  </r>
  <r>
    <x v="4"/>
    <x v="292"/>
    <x v="0"/>
    <s v="Medium"/>
    <n v="1721.04"/>
    <n v="5"/>
    <n v="12"/>
    <n v="20652.48"/>
    <n v="2065.25"/>
    <n v="18587.23"/>
    <n v="18.59"/>
    <n v="8605.2000000000007"/>
    <n v="9982.0300000000007"/>
    <n v="9.98"/>
    <d v="2023-08-19T00:00:00"/>
    <x v="2"/>
    <s v="Q3"/>
    <x v="2"/>
    <s v="Frank Lopez"/>
    <x v="0"/>
    <x v="1"/>
  </r>
  <r>
    <x v="1"/>
    <x v="211"/>
    <x v="5"/>
    <s v="High"/>
    <n v="856.39"/>
    <n v="260"/>
    <n v="15"/>
    <n v="12845.85"/>
    <n v="1926.88"/>
    <n v="10918.97"/>
    <n v="10.92"/>
    <n v="222661.4"/>
    <n v="-211742.43"/>
    <n v="-211.74"/>
    <d v="2023-08-20T00:00:00"/>
    <x v="2"/>
    <s v="Q3"/>
    <x v="2"/>
    <s v="Julia Anderson"/>
    <x v="5"/>
    <x v="4"/>
  </r>
  <r>
    <x v="3"/>
    <x v="283"/>
    <x v="3"/>
    <s v="High"/>
    <n v="3870.11"/>
    <n v="250"/>
    <n v="350"/>
    <n v="1354538.5"/>
    <n v="203180.77"/>
    <n v="1151357.73"/>
    <n v="1151.3599999999999"/>
    <n v="967527.5"/>
    <n v="183830.23"/>
    <n v="183.83"/>
    <d v="2023-08-20T00:00:00"/>
    <x v="2"/>
    <s v="Q3"/>
    <x v="2"/>
    <s v="Alice Rodriguez"/>
    <x v="3"/>
    <x v="5"/>
  </r>
  <r>
    <x v="0"/>
    <x v="243"/>
    <x v="0"/>
    <s v="Medium"/>
    <n v="1406.17"/>
    <n v="5"/>
    <n v="125"/>
    <n v="175771.25"/>
    <n v="17577.12"/>
    <n v="158194.13"/>
    <n v="158.19"/>
    <n v="7030.85"/>
    <n v="151163.28"/>
    <n v="151.16"/>
    <d v="2023-08-20T00:00:00"/>
    <x v="2"/>
    <s v="Q3"/>
    <x v="2"/>
    <s v="Hannah Moore"/>
    <x v="0"/>
    <x v="7"/>
  </r>
  <r>
    <x v="2"/>
    <x v="277"/>
    <x v="4"/>
    <s v="Low"/>
    <n v="820.92"/>
    <n v="3"/>
    <n v="300"/>
    <n v="246276"/>
    <n v="12313.8"/>
    <n v="233962.2"/>
    <n v="233.96"/>
    <n v="2462.7600000000002"/>
    <n v="231499.44"/>
    <n v="231.5"/>
    <d v="2023-08-20T00:00:00"/>
    <x v="2"/>
    <s v="Q3"/>
    <x v="2"/>
    <s v="Julia Wilson"/>
    <x v="4"/>
    <x v="3"/>
  </r>
  <r>
    <x v="3"/>
    <x v="291"/>
    <x v="1"/>
    <s v="None"/>
    <n v="1560.93"/>
    <n v="10"/>
    <n v="350"/>
    <n v="546325.5"/>
    <n v="0"/>
    <n v="546325.5"/>
    <n v="546.33000000000004"/>
    <n v="15609.3"/>
    <n v="530716.19999999995"/>
    <n v="530.72"/>
    <d v="2023-08-21T00:00:00"/>
    <x v="2"/>
    <s v="Q3"/>
    <x v="2"/>
    <s v="Grace Davis"/>
    <x v="1"/>
    <x v="2"/>
  </r>
  <r>
    <x v="0"/>
    <x v="273"/>
    <x v="3"/>
    <s v="None"/>
    <n v="1857.02"/>
    <n v="250"/>
    <n v="125"/>
    <n v="232127.5"/>
    <n v="0"/>
    <n v="232127.5"/>
    <n v="232.13"/>
    <n v="464255"/>
    <n v="-232127.5"/>
    <n v="-232.13"/>
    <d v="2023-08-21T00:00:00"/>
    <x v="2"/>
    <s v="Q3"/>
    <x v="2"/>
    <s v="Charlie Jackson"/>
    <x v="3"/>
    <x v="4"/>
  </r>
  <r>
    <x v="1"/>
    <x v="259"/>
    <x v="4"/>
    <s v="Medium"/>
    <n v="508.47"/>
    <n v="3"/>
    <n v="15"/>
    <n v="7627.05"/>
    <n v="762.71"/>
    <n v="6864.34"/>
    <n v="6.86"/>
    <n v="1525.41"/>
    <n v="5338.93"/>
    <n v="5.34"/>
    <d v="2023-08-22T00:00:00"/>
    <x v="2"/>
    <s v="Q3"/>
    <x v="2"/>
    <s v="Paul Gonzalez"/>
    <x v="4"/>
    <x v="7"/>
  </r>
  <r>
    <x v="0"/>
    <x v="226"/>
    <x v="1"/>
    <s v="Medium"/>
    <n v="2193.7600000000002"/>
    <n v="10"/>
    <n v="125"/>
    <n v="274220"/>
    <n v="27422"/>
    <n v="246798"/>
    <n v="246.8"/>
    <n v="21937.599999999999"/>
    <n v="224860.4"/>
    <n v="224.86"/>
    <d v="2023-08-22T00:00:00"/>
    <x v="2"/>
    <s v="Q3"/>
    <x v="2"/>
    <s v="Nina Johnson"/>
    <x v="1"/>
    <x v="4"/>
  </r>
  <r>
    <x v="4"/>
    <x v="181"/>
    <x v="4"/>
    <s v="Medium"/>
    <n v="609.32000000000005"/>
    <n v="3"/>
    <n v="12"/>
    <n v="7311.84"/>
    <n v="731.18"/>
    <n v="6580.66"/>
    <n v="6.58"/>
    <n v="1827.96"/>
    <n v="4752.7"/>
    <n v="4.75"/>
    <d v="2023-08-23T00:00:00"/>
    <x v="2"/>
    <s v="Q3"/>
    <x v="2"/>
    <s v="Hannah Williams"/>
    <x v="4"/>
    <x v="5"/>
  </r>
  <r>
    <x v="1"/>
    <x v="207"/>
    <x v="1"/>
    <s v="None"/>
    <n v="1679.39"/>
    <n v="10"/>
    <n v="15"/>
    <n v="25190.85"/>
    <n v="0"/>
    <n v="25190.85"/>
    <n v="25.19"/>
    <n v="16793.900000000001"/>
    <n v="8396.9500000000007"/>
    <n v="8.4"/>
    <d v="2023-08-24T00:00:00"/>
    <x v="2"/>
    <s v="Q3"/>
    <x v="2"/>
    <s v="Ian Davis"/>
    <x v="1"/>
    <x v="2"/>
  </r>
  <r>
    <x v="4"/>
    <x v="217"/>
    <x v="4"/>
    <s v="High"/>
    <n v="637.91999999999996"/>
    <n v="3"/>
    <n v="12"/>
    <n v="7655.04"/>
    <n v="1148.26"/>
    <n v="6506.78"/>
    <n v="6.51"/>
    <n v="1913.76"/>
    <n v="4593.0200000000004"/>
    <n v="4.59"/>
    <d v="2023-08-24T00:00:00"/>
    <x v="2"/>
    <s v="Q3"/>
    <x v="2"/>
    <s v="Laura Anderson"/>
    <x v="4"/>
    <x v="3"/>
  </r>
  <r>
    <x v="2"/>
    <x v="260"/>
    <x v="2"/>
    <s v="Medium"/>
    <n v="434.86"/>
    <n v="120"/>
    <n v="300"/>
    <n v="130458"/>
    <n v="13045.8"/>
    <n v="117412.2"/>
    <n v="117.41"/>
    <n v="52183.199999999997"/>
    <n v="65229"/>
    <n v="65.23"/>
    <d v="2023-08-25T00:00:00"/>
    <x v="2"/>
    <s v="Q3"/>
    <x v="2"/>
    <s v="David Brown"/>
    <x v="2"/>
    <x v="7"/>
  </r>
  <r>
    <x v="0"/>
    <x v="211"/>
    <x v="0"/>
    <s v="Medium"/>
    <n v="1891.33"/>
    <n v="5"/>
    <n v="125"/>
    <n v="236416.25"/>
    <n v="23641.62"/>
    <n v="212774.63"/>
    <n v="212.77"/>
    <n v="9456.65"/>
    <n v="203317.98"/>
    <n v="203.32"/>
    <d v="2023-08-25T00:00:00"/>
    <x v="2"/>
    <s v="Q3"/>
    <x v="2"/>
    <s v="Julia Anderson"/>
    <x v="0"/>
    <x v="3"/>
  </r>
  <r>
    <x v="2"/>
    <x v="167"/>
    <x v="3"/>
    <s v="None"/>
    <n v="508.7"/>
    <n v="250"/>
    <n v="300"/>
    <n v="152610"/>
    <n v="0"/>
    <n v="152610"/>
    <n v="152.61000000000001"/>
    <n v="127175"/>
    <n v="25435"/>
    <n v="25.43"/>
    <d v="2023-08-26T00:00:00"/>
    <x v="2"/>
    <s v="Q3"/>
    <x v="2"/>
    <s v="Quincy Brown"/>
    <x v="3"/>
    <x v="4"/>
  </r>
  <r>
    <x v="4"/>
    <x v="179"/>
    <x v="2"/>
    <s v="High"/>
    <n v="1230.21"/>
    <n v="120"/>
    <n v="12"/>
    <n v="14762.52"/>
    <n v="2214.38"/>
    <n v="12548.14"/>
    <n v="12.55"/>
    <n v="147625.20000000001"/>
    <n v="-135077.06"/>
    <n v="-135.08000000000001"/>
    <d v="2023-08-26T00:00:00"/>
    <x v="2"/>
    <s v="Q3"/>
    <x v="2"/>
    <s v="Tina Miller"/>
    <x v="2"/>
    <x v="4"/>
  </r>
  <r>
    <x v="2"/>
    <x v="151"/>
    <x v="4"/>
    <s v="None"/>
    <n v="958.57"/>
    <n v="3"/>
    <n v="300"/>
    <n v="287571"/>
    <n v="0"/>
    <n v="287571"/>
    <n v="287.57"/>
    <n v="2875.71"/>
    <n v="284695.28999999998"/>
    <n v="284.7"/>
    <d v="2023-08-27T00:00:00"/>
    <x v="2"/>
    <s v="Q3"/>
    <x v="2"/>
    <s v="Frank Rodriguez"/>
    <x v="4"/>
    <x v="2"/>
  </r>
  <r>
    <x v="4"/>
    <x v="227"/>
    <x v="0"/>
    <s v="None"/>
    <n v="816.17"/>
    <n v="5"/>
    <n v="12"/>
    <n v="9794.0400000000009"/>
    <n v="0"/>
    <n v="9794.0400000000009"/>
    <n v="9.7899999999999991"/>
    <n v="4080.85"/>
    <n v="5713.19"/>
    <n v="5.71"/>
    <d v="2023-08-28T00:00:00"/>
    <x v="2"/>
    <s v="Q3"/>
    <x v="2"/>
    <s v="Hannah Miller"/>
    <x v="0"/>
    <x v="3"/>
  </r>
  <r>
    <x v="0"/>
    <x v="231"/>
    <x v="1"/>
    <s v="High"/>
    <n v="2293.12"/>
    <n v="10"/>
    <n v="125"/>
    <n v="286640"/>
    <n v="42996"/>
    <n v="243644"/>
    <n v="243.64"/>
    <n v="22931.200000000001"/>
    <n v="220712.8"/>
    <n v="220.71"/>
    <d v="2023-08-28T00:00:00"/>
    <x v="2"/>
    <s v="Q3"/>
    <x v="2"/>
    <s v="Hannah Brown"/>
    <x v="1"/>
    <x v="1"/>
  </r>
  <r>
    <x v="0"/>
    <x v="226"/>
    <x v="3"/>
    <s v="Medium"/>
    <n v="1075.77"/>
    <n v="250"/>
    <n v="125"/>
    <n v="134471.25"/>
    <n v="13447.12"/>
    <n v="121024.13"/>
    <n v="121.02"/>
    <n v="268942.5"/>
    <n v="-147918.37"/>
    <n v="-147.91999999999999"/>
    <d v="2023-08-28T00:00:00"/>
    <x v="2"/>
    <s v="Q3"/>
    <x v="2"/>
    <s v="Nina Johnson"/>
    <x v="3"/>
    <x v="1"/>
  </r>
  <r>
    <x v="1"/>
    <x v="242"/>
    <x v="2"/>
    <s v="None"/>
    <n v="1362.44"/>
    <n v="120"/>
    <n v="15"/>
    <n v="20436.599999999999"/>
    <n v="0"/>
    <n v="20436.599999999999"/>
    <n v="20.440000000000001"/>
    <n v="163492.79999999999"/>
    <n v="-143056.20000000001"/>
    <n v="-143.06"/>
    <d v="2023-08-29T00:00:00"/>
    <x v="2"/>
    <s v="Q3"/>
    <x v="2"/>
    <s v="Paul Miller"/>
    <x v="2"/>
    <x v="3"/>
  </r>
  <r>
    <x v="3"/>
    <x v="223"/>
    <x v="3"/>
    <s v="High"/>
    <n v="2890.65"/>
    <n v="250"/>
    <n v="350"/>
    <n v="1011727.5"/>
    <n v="151759.12"/>
    <n v="859968.38"/>
    <n v="859.97"/>
    <n v="722662.5"/>
    <n v="137305.88"/>
    <n v="137.31"/>
    <d v="2023-08-29T00:00:00"/>
    <x v="2"/>
    <s v="Q3"/>
    <x v="2"/>
    <s v="Frank Williams"/>
    <x v="3"/>
    <x v="6"/>
  </r>
  <r>
    <x v="0"/>
    <x v="209"/>
    <x v="3"/>
    <s v="None"/>
    <n v="2069.67"/>
    <n v="250"/>
    <n v="125"/>
    <n v="258708.75"/>
    <n v="0"/>
    <n v="258708.75"/>
    <n v="258.70999999999998"/>
    <n v="517417.5"/>
    <n v="-258708.75"/>
    <n v="-258.70999999999998"/>
    <d v="2023-08-29T00:00:00"/>
    <x v="2"/>
    <s v="Q3"/>
    <x v="2"/>
    <s v="Nina Anderson"/>
    <x v="3"/>
    <x v="1"/>
  </r>
  <r>
    <x v="0"/>
    <x v="199"/>
    <x v="5"/>
    <s v="None"/>
    <n v="1715.4"/>
    <n v="260"/>
    <n v="125"/>
    <n v="214425"/>
    <n v="0"/>
    <n v="214425"/>
    <n v="214.43"/>
    <n v="446004"/>
    <n v="-231579"/>
    <n v="-231.58"/>
    <d v="2023-08-29T00:00:00"/>
    <x v="2"/>
    <s v="Q3"/>
    <x v="2"/>
    <s v="Rachel Jones"/>
    <x v="5"/>
    <x v="1"/>
  </r>
  <r>
    <x v="2"/>
    <x v="218"/>
    <x v="4"/>
    <s v="None"/>
    <n v="425.21"/>
    <n v="3"/>
    <n v="300"/>
    <n v="127563"/>
    <n v="0"/>
    <n v="127563"/>
    <n v="127.56"/>
    <n v="1275.6300000000001"/>
    <n v="126287.37"/>
    <n v="126.29"/>
    <d v="2023-08-30T00:00:00"/>
    <x v="2"/>
    <s v="Q3"/>
    <x v="2"/>
    <s v="Eva Lopez"/>
    <x v="4"/>
    <x v="7"/>
  </r>
  <r>
    <x v="3"/>
    <x v="152"/>
    <x v="5"/>
    <s v="None"/>
    <n v="2421.96"/>
    <n v="260"/>
    <n v="350"/>
    <n v="847686"/>
    <n v="0"/>
    <n v="847686"/>
    <n v="847.69"/>
    <n v="629709.6"/>
    <n v="217976.4"/>
    <n v="217.98"/>
    <d v="2023-08-30T00:00:00"/>
    <x v="2"/>
    <s v="Q3"/>
    <x v="2"/>
    <s v="Oscar Jones"/>
    <x v="5"/>
    <x v="3"/>
  </r>
  <r>
    <x v="3"/>
    <x v="164"/>
    <x v="4"/>
    <s v="Medium"/>
    <n v="3880.4"/>
    <n v="3"/>
    <n v="350"/>
    <n v="1358140"/>
    <n v="135814"/>
    <n v="1222326"/>
    <n v="1222.33"/>
    <n v="11641.2"/>
    <n v="1210684.8"/>
    <n v="1210.68"/>
    <d v="2023-08-31T00:00:00"/>
    <x v="2"/>
    <s v="Q3"/>
    <x v="2"/>
    <s v="Quincy Garcia"/>
    <x v="4"/>
    <x v="2"/>
  </r>
  <r>
    <x v="2"/>
    <x v="212"/>
    <x v="0"/>
    <s v="Low"/>
    <n v="298.58999999999997"/>
    <n v="5"/>
    <n v="300"/>
    <n v="89577"/>
    <n v="4478.8500000000004"/>
    <n v="85098.15"/>
    <n v="85.1"/>
    <n v="1492.95"/>
    <n v="83605.2"/>
    <n v="83.61"/>
    <d v="2023-08-31T00:00:00"/>
    <x v="2"/>
    <s v="Q3"/>
    <x v="2"/>
    <s v="Paul Jones"/>
    <x v="0"/>
    <x v="0"/>
  </r>
  <r>
    <x v="4"/>
    <x v="161"/>
    <x v="3"/>
    <s v="None"/>
    <n v="957.04"/>
    <n v="250"/>
    <n v="12"/>
    <n v="11484.48"/>
    <n v="0"/>
    <n v="11484.48"/>
    <n v="11.48"/>
    <n v="239260"/>
    <n v="-227775.52"/>
    <n v="-227.78"/>
    <d v="2023-09-01T00:00:00"/>
    <x v="0"/>
    <s v="Q3"/>
    <x v="2"/>
    <s v="Steve Taylor"/>
    <x v="3"/>
    <x v="5"/>
  </r>
  <r>
    <x v="3"/>
    <x v="260"/>
    <x v="5"/>
    <s v="Low"/>
    <n v="1482.86"/>
    <n v="260"/>
    <n v="350"/>
    <n v="519001"/>
    <n v="25950.05"/>
    <n v="493050.95"/>
    <n v="493.05"/>
    <n v="385543.6"/>
    <n v="107507.35"/>
    <n v="107.51"/>
    <d v="2023-09-01T00:00:00"/>
    <x v="0"/>
    <s v="Q3"/>
    <x v="2"/>
    <s v="David Brown"/>
    <x v="5"/>
    <x v="3"/>
  </r>
  <r>
    <x v="1"/>
    <x v="168"/>
    <x v="0"/>
    <s v="Low"/>
    <n v="1506.47"/>
    <n v="5"/>
    <n v="15"/>
    <n v="22597.05"/>
    <n v="1129.8499999999999"/>
    <n v="21467.200000000001"/>
    <n v="21.47"/>
    <n v="7532.35"/>
    <n v="13934.85"/>
    <n v="13.93"/>
    <d v="2023-09-02T00:00:00"/>
    <x v="0"/>
    <s v="Q3"/>
    <x v="2"/>
    <s v="Eva Taylor"/>
    <x v="0"/>
    <x v="0"/>
  </r>
  <r>
    <x v="3"/>
    <x v="183"/>
    <x v="5"/>
    <s v="None"/>
    <n v="1871.96"/>
    <n v="260"/>
    <n v="350"/>
    <n v="655186"/>
    <n v="0"/>
    <n v="655186"/>
    <n v="655.19000000000005"/>
    <n v="486709.6"/>
    <n v="168476.4"/>
    <n v="168.48"/>
    <d v="2023-09-02T00:00:00"/>
    <x v="0"/>
    <s v="Q3"/>
    <x v="2"/>
    <s v="Tina Garcia"/>
    <x v="5"/>
    <x v="1"/>
  </r>
  <r>
    <x v="0"/>
    <x v="168"/>
    <x v="1"/>
    <s v="High"/>
    <n v="2903.08"/>
    <n v="10"/>
    <n v="125"/>
    <n v="362885"/>
    <n v="54432.75"/>
    <n v="308452.25"/>
    <n v="308.45"/>
    <n v="29030.799999999999"/>
    <n v="279421.45"/>
    <n v="279.42"/>
    <d v="2023-09-02T00:00:00"/>
    <x v="0"/>
    <s v="Q3"/>
    <x v="2"/>
    <s v="Eva Taylor"/>
    <x v="1"/>
    <x v="5"/>
  </r>
  <r>
    <x v="1"/>
    <x v="186"/>
    <x v="0"/>
    <s v="Medium"/>
    <n v="1429.27"/>
    <n v="5"/>
    <n v="15"/>
    <n v="21439.05"/>
    <n v="2143.91"/>
    <n v="19295.14"/>
    <n v="19.3"/>
    <n v="7146.35"/>
    <n v="12148.79"/>
    <n v="12.15"/>
    <d v="2023-09-03T00:00:00"/>
    <x v="0"/>
    <s v="Q3"/>
    <x v="2"/>
    <s v="Grace Martinez"/>
    <x v="0"/>
    <x v="3"/>
  </r>
  <r>
    <x v="3"/>
    <x v="195"/>
    <x v="3"/>
    <s v="Medium"/>
    <n v="2849.03"/>
    <n v="250"/>
    <n v="350"/>
    <n v="997160.5"/>
    <n v="99716.05"/>
    <n v="897444.45"/>
    <n v="897.44"/>
    <n v="712257.5"/>
    <n v="185186.95"/>
    <n v="185.19"/>
    <d v="2023-09-03T00:00:00"/>
    <x v="0"/>
    <s v="Q3"/>
    <x v="2"/>
    <s v="Quincy Rodriguez"/>
    <x v="3"/>
    <x v="4"/>
  </r>
  <r>
    <x v="1"/>
    <x v="199"/>
    <x v="4"/>
    <s v="Medium"/>
    <n v="1711.55"/>
    <n v="3"/>
    <n v="15"/>
    <n v="25673.25"/>
    <n v="2567.33"/>
    <n v="23105.919999999998"/>
    <n v="23.11"/>
    <n v="5134.6499999999996"/>
    <n v="17971.27"/>
    <n v="17.97"/>
    <d v="2023-09-04T00:00:00"/>
    <x v="0"/>
    <s v="Q3"/>
    <x v="2"/>
    <s v="Rachel Jones"/>
    <x v="4"/>
    <x v="6"/>
  </r>
  <r>
    <x v="0"/>
    <x v="189"/>
    <x v="2"/>
    <s v="Low"/>
    <n v="2571.3200000000002"/>
    <n v="120"/>
    <n v="125"/>
    <n v="321415"/>
    <n v="16070.75"/>
    <n v="305344.25"/>
    <n v="305.33999999999997"/>
    <n v="308558.40000000002"/>
    <n v="-3214.15"/>
    <n v="-3.21"/>
    <d v="2023-09-04T00:00:00"/>
    <x v="0"/>
    <s v="Q3"/>
    <x v="2"/>
    <s v="Oscar Jackson"/>
    <x v="2"/>
    <x v="6"/>
  </r>
  <r>
    <x v="2"/>
    <x v="236"/>
    <x v="1"/>
    <s v="Medium"/>
    <n v="902.31"/>
    <n v="10"/>
    <n v="300"/>
    <n v="270693"/>
    <n v="27069.3"/>
    <n v="243623.7"/>
    <n v="243.62"/>
    <n v="9023.1"/>
    <n v="234600.6"/>
    <n v="234.6"/>
    <d v="2023-09-05T00:00:00"/>
    <x v="0"/>
    <s v="Q3"/>
    <x v="2"/>
    <s v="Charlie Johnson"/>
    <x v="1"/>
    <x v="7"/>
  </r>
  <r>
    <x v="2"/>
    <x v="150"/>
    <x v="2"/>
    <s v="High"/>
    <n v="641.34"/>
    <n v="120"/>
    <n v="300"/>
    <n v="192402"/>
    <n v="28860.3"/>
    <n v="163541.70000000001"/>
    <n v="163.54"/>
    <n v="76960.800000000003"/>
    <n v="86580.9"/>
    <n v="86.58"/>
    <d v="2023-09-06T00:00:00"/>
    <x v="0"/>
    <s v="Q3"/>
    <x v="2"/>
    <s v="Alice Moore"/>
    <x v="2"/>
    <x v="2"/>
  </r>
  <r>
    <x v="2"/>
    <x v="187"/>
    <x v="1"/>
    <s v="Low"/>
    <n v="410.59"/>
    <n v="10"/>
    <n v="300"/>
    <n v="123177"/>
    <n v="6158.85"/>
    <n v="117018.15"/>
    <n v="117.02"/>
    <n v="4105.8999999999996"/>
    <n v="112912.25"/>
    <n v="112.91"/>
    <d v="2023-09-07T00:00:00"/>
    <x v="0"/>
    <s v="Q3"/>
    <x v="2"/>
    <s v="Charlie Thomas"/>
    <x v="1"/>
    <x v="1"/>
  </r>
  <r>
    <x v="0"/>
    <x v="228"/>
    <x v="4"/>
    <s v="None"/>
    <n v="2625.28"/>
    <n v="3"/>
    <n v="125"/>
    <n v="328160"/>
    <n v="0"/>
    <n v="328160"/>
    <n v="328.16"/>
    <n v="7875.84"/>
    <n v="320284.15999999997"/>
    <n v="320.27999999999997"/>
    <d v="2023-09-07T00:00:00"/>
    <x v="0"/>
    <s v="Q3"/>
    <x v="2"/>
    <s v="Grace Brown"/>
    <x v="4"/>
    <x v="6"/>
  </r>
  <r>
    <x v="0"/>
    <x v="260"/>
    <x v="4"/>
    <s v="Medium"/>
    <n v="2086.94"/>
    <n v="3"/>
    <n v="125"/>
    <n v="260867.5"/>
    <n v="26086.75"/>
    <n v="234780.75"/>
    <n v="234.78"/>
    <n v="6260.82"/>
    <n v="228519.93"/>
    <n v="228.52"/>
    <d v="2023-09-07T00:00:00"/>
    <x v="0"/>
    <s v="Q3"/>
    <x v="2"/>
    <s v="David Brown"/>
    <x v="4"/>
    <x v="7"/>
  </r>
  <r>
    <x v="2"/>
    <x v="270"/>
    <x v="3"/>
    <s v="Low"/>
    <n v="913.15"/>
    <n v="250"/>
    <n v="300"/>
    <n v="273945"/>
    <n v="13697.25"/>
    <n v="260247.75"/>
    <n v="260.25"/>
    <n v="228287.5"/>
    <n v="31960.25"/>
    <n v="31.96"/>
    <d v="2023-09-07T00:00:00"/>
    <x v="0"/>
    <s v="Q3"/>
    <x v="2"/>
    <s v="Ian Moore"/>
    <x v="3"/>
    <x v="4"/>
  </r>
  <r>
    <x v="3"/>
    <x v="164"/>
    <x v="4"/>
    <s v="None"/>
    <n v="2190.36"/>
    <n v="3"/>
    <n v="350"/>
    <n v="766626"/>
    <n v="0"/>
    <n v="766626"/>
    <n v="766.63"/>
    <n v="6571.08"/>
    <n v="760054.92"/>
    <n v="760.05"/>
    <d v="2023-09-07T00:00:00"/>
    <x v="0"/>
    <s v="Q3"/>
    <x v="2"/>
    <s v="Quincy Garcia"/>
    <x v="4"/>
    <x v="0"/>
  </r>
  <r>
    <x v="4"/>
    <x v="293"/>
    <x v="5"/>
    <s v="Low"/>
    <n v="1635.81"/>
    <n v="260"/>
    <n v="12"/>
    <n v="19629.72"/>
    <n v="981.49"/>
    <n v="18648.23"/>
    <n v="18.649999999999999"/>
    <n v="425310.6"/>
    <n v="-406662.37"/>
    <n v="-406.66"/>
    <d v="2023-09-07T00:00:00"/>
    <x v="0"/>
    <s v="Q3"/>
    <x v="2"/>
    <s v="Julia Taylor"/>
    <x v="5"/>
    <x v="2"/>
  </r>
  <r>
    <x v="1"/>
    <x v="150"/>
    <x v="1"/>
    <s v="Low"/>
    <n v="1603.88"/>
    <n v="10"/>
    <n v="15"/>
    <n v="24058.2"/>
    <n v="1202.9100000000001"/>
    <n v="22855.29"/>
    <n v="22.86"/>
    <n v="16038.8"/>
    <n v="6816.49"/>
    <n v="6.82"/>
    <d v="2023-09-08T00:00:00"/>
    <x v="0"/>
    <s v="Q3"/>
    <x v="2"/>
    <s v="Alice Moore"/>
    <x v="1"/>
    <x v="7"/>
  </r>
  <r>
    <x v="0"/>
    <x v="256"/>
    <x v="1"/>
    <s v="High"/>
    <n v="1463.5"/>
    <n v="10"/>
    <n v="125"/>
    <n v="182937.5"/>
    <n v="27440.62"/>
    <n v="155496.88"/>
    <n v="155.5"/>
    <n v="14635"/>
    <n v="140861.88"/>
    <n v="140.86000000000001"/>
    <d v="2023-09-08T00:00:00"/>
    <x v="0"/>
    <s v="Q3"/>
    <x v="2"/>
    <s v="Hannah Jones"/>
    <x v="1"/>
    <x v="4"/>
  </r>
  <r>
    <x v="1"/>
    <x v="171"/>
    <x v="0"/>
    <s v="Low"/>
    <n v="1276.83"/>
    <n v="5"/>
    <n v="15"/>
    <n v="19152.45"/>
    <n v="957.62"/>
    <n v="18194.830000000002"/>
    <n v="18.190000000000001"/>
    <n v="6384.15"/>
    <n v="11810.68"/>
    <n v="11.81"/>
    <d v="2023-09-09T00:00:00"/>
    <x v="0"/>
    <s v="Q3"/>
    <x v="2"/>
    <s v="Julia Brown"/>
    <x v="0"/>
    <x v="5"/>
  </r>
  <r>
    <x v="3"/>
    <x v="252"/>
    <x v="3"/>
    <s v="None"/>
    <n v="1119.71"/>
    <n v="250"/>
    <n v="350"/>
    <n v="391898.5"/>
    <n v="0"/>
    <n v="391898.5"/>
    <n v="391.9"/>
    <n v="279927.5"/>
    <n v="111971"/>
    <n v="111.97"/>
    <d v="2023-09-11T00:00:00"/>
    <x v="0"/>
    <s v="Q3"/>
    <x v="2"/>
    <s v="Kevin Gonzalez"/>
    <x v="3"/>
    <x v="5"/>
  </r>
  <r>
    <x v="4"/>
    <x v="264"/>
    <x v="5"/>
    <s v="Medium"/>
    <n v="1752.31"/>
    <n v="260"/>
    <n v="12"/>
    <n v="21027.72"/>
    <n v="2102.77"/>
    <n v="18924.95"/>
    <n v="18.920000000000002"/>
    <n v="455600.6"/>
    <n v="-436675.65"/>
    <n v="-436.68"/>
    <d v="2023-09-11T00:00:00"/>
    <x v="0"/>
    <s v="Q3"/>
    <x v="2"/>
    <s v="Laura Miller"/>
    <x v="5"/>
    <x v="4"/>
  </r>
  <r>
    <x v="4"/>
    <x v="206"/>
    <x v="4"/>
    <s v="Low"/>
    <n v="1064.99"/>
    <n v="3"/>
    <n v="12"/>
    <n v="12779.88"/>
    <n v="638.99"/>
    <n v="12140.89"/>
    <n v="12.14"/>
    <n v="3194.97"/>
    <n v="8945.92"/>
    <n v="8.9499999999999993"/>
    <d v="2023-09-11T00:00:00"/>
    <x v="0"/>
    <s v="Q3"/>
    <x v="2"/>
    <s v="Hannah Gonzalez"/>
    <x v="4"/>
    <x v="6"/>
  </r>
  <r>
    <x v="4"/>
    <x v="176"/>
    <x v="5"/>
    <s v="None"/>
    <n v="1274.99"/>
    <n v="260"/>
    <n v="12"/>
    <n v="15299.88"/>
    <n v="0"/>
    <n v="15299.88"/>
    <n v="15.3"/>
    <n v="331497.40000000002"/>
    <n v="-316197.52"/>
    <n v="-316.2"/>
    <d v="2023-09-12T00:00:00"/>
    <x v="0"/>
    <s v="Q3"/>
    <x v="2"/>
    <s v="Kevin Brown"/>
    <x v="5"/>
    <x v="6"/>
  </r>
  <r>
    <x v="4"/>
    <x v="277"/>
    <x v="3"/>
    <s v="Medium"/>
    <n v="1725.86"/>
    <n v="250"/>
    <n v="12"/>
    <n v="20710.32"/>
    <n v="2071.0300000000002"/>
    <n v="18639.29"/>
    <n v="18.64"/>
    <n v="431465"/>
    <n v="-412825.71"/>
    <n v="-412.83"/>
    <d v="2023-09-12T00:00:00"/>
    <x v="0"/>
    <s v="Q3"/>
    <x v="2"/>
    <s v="Julia Wilson"/>
    <x v="3"/>
    <x v="5"/>
  </r>
  <r>
    <x v="3"/>
    <x v="294"/>
    <x v="4"/>
    <s v="None"/>
    <n v="2505.5100000000002"/>
    <n v="3"/>
    <n v="350"/>
    <n v="876928.5"/>
    <n v="0"/>
    <n v="876928.5"/>
    <n v="876.93"/>
    <n v="7516.53"/>
    <n v="869411.97"/>
    <n v="869.41"/>
    <d v="2023-09-13T00:00:00"/>
    <x v="0"/>
    <s v="Q3"/>
    <x v="2"/>
    <s v="Mike Jones"/>
    <x v="4"/>
    <x v="2"/>
  </r>
  <r>
    <x v="1"/>
    <x v="170"/>
    <x v="1"/>
    <s v="None"/>
    <n v="1271.81"/>
    <n v="10"/>
    <n v="15"/>
    <n v="19077.150000000001"/>
    <n v="0"/>
    <n v="19077.150000000001"/>
    <n v="19.079999999999998"/>
    <n v="12718.1"/>
    <n v="6359.05"/>
    <n v="6.36"/>
    <d v="2023-09-13T00:00:00"/>
    <x v="0"/>
    <s v="Q3"/>
    <x v="2"/>
    <s v="Ian Jones"/>
    <x v="1"/>
    <x v="4"/>
  </r>
  <r>
    <x v="1"/>
    <x v="260"/>
    <x v="1"/>
    <s v="Low"/>
    <n v="1043.33"/>
    <n v="10"/>
    <n v="15"/>
    <n v="15649.95"/>
    <n v="782.5"/>
    <n v="14867.45"/>
    <n v="14.87"/>
    <n v="10433.299999999999"/>
    <n v="4434.1499999999996"/>
    <n v="4.43"/>
    <d v="2023-09-14T00:00:00"/>
    <x v="0"/>
    <s v="Q3"/>
    <x v="2"/>
    <s v="David Brown"/>
    <x v="1"/>
    <x v="1"/>
  </r>
  <r>
    <x v="3"/>
    <x v="295"/>
    <x v="2"/>
    <s v="None"/>
    <n v="2444.5500000000002"/>
    <n v="120"/>
    <n v="350"/>
    <n v="855592.5"/>
    <n v="0"/>
    <n v="855592.5"/>
    <n v="855.59"/>
    <n v="293346"/>
    <n v="562246.5"/>
    <n v="562.25"/>
    <d v="2023-09-14T00:00:00"/>
    <x v="0"/>
    <s v="Q3"/>
    <x v="2"/>
    <s v="Bob Williams"/>
    <x v="2"/>
    <x v="7"/>
  </r>
  <r>
    <x v="1"/>
    <x v="185"/>
    <x v="4"/>
    <s v="Low"/>
    <n v="1470.89"/>
    <n v="3"/>
    <n v="15"/>
    <n v="22063.35"/>
    <n v="1103.17"/>
    <n v="20960.18"/>
    <n v="20.96"/>
    <n v="4412.67"/>
    <n v="16547.509999999998"/>
    <n v="16.55"/>
    <d v="2023-09-14T00:00:00"/>
    <x v="0"/>
    <s v="Q3"/>
    <x v="2"/>
    <s v="Grace Gonzalez"/>
    <x v="4"/>
    <x v="6"/>
  </r>
  <r>
    <x v="1"/>
    <x v="198"/>
    <x v="0"/>
    <s v="Low"/>
    <n v="1360.23"/>
    <n v="5"/>
    <n v="15"/>
    <n v="20403.45"/>
    <n v="1020.17"/>
    <n v="19383.28"/>
    <n v="19.38"/>
    <n v="6801.15"/>
    <n v="12582.13"/>
    <n v="12.58"/>
    <d v="2023-09-14T00:00:00"/>
    <x v="0"/>
    <s v="Q3"/>
    <x v="2"/>
    <s v="Laura Davis"/>
    <x v="0"/>
    <x v="2"/>
  </r>
  <r>
    <x v="4"/>
    <x v="164"/>
    <x v="0"/>
    <s v="Low"/>
    <n v="583.87"/>
    <n v="5"/>
    <n v="12"/>
    <n v="7006.44"/>
    <n v="350.32"/>
    <n v="6656.12"/>
    <n v="6.66"/>
    <n v="2919.35"/>
    <n v="3736.77"/>
    <n v="3.74"/>
    <d v="2023-09-15T00:00:00"/>
    <x v="0"/>
    <s v="Q3"/>
    <x v="2"/>
    <s v="Quincy Garcia"/>
    <x v="0"/>
    <x v="4"/>
  </r>
  <r>
    <x v="4"/>
    <x v="288"/>
    <x v="3"/>
    <s v="None"/>
    <n v="1817.76"/>
    <n v="250"/>
    <n v="12"/>
    <n v="21813.119999999999"/>
    <n v="0"/>
    <n v="21813.119999999999"/>
    <n v="21.81"/>
    <n v="454440"/>
    <n v="-432626.88"/>
    <n v="-432.63"/>
    <d v="2023-09-16T00:00:00"/>
    <x v="0"/>
    <s v="Q3"/>
    <x v="2"/>
    <s v="Frank Johnson"/>
    <x v="3"/>
    <x v="4"/>
  </r>
  <r>
    <x v="1"/>
    <x v="261"/>
    <x v="3"/>
    <s v="High"/>
    <n v="1800.95"/>
    <n v="250"/>
    <n v="15"/>
    <n v="27014.25"/>
    <n v="4052.14"/>
    <n v="22962.11"/>
    <n v="22.96"/>
    <n v="450237.5"/>
    <n v="-427275.39"/>
    <n v="-427.28"/>
    <d v="2023-09-16T00:00:00"/>
    <x v="0"/>
    <s v="Q3"/>
    <x v="2"/>
    <s v="Mike Smith"/>
    <x v="3"/>
    <x v="2"/>
  </r>
  <r>
    <x v="3"/>
    <x v="257"/>
    <x v="4"/>
    <s v="Low"/>
    <n v="3383.85"/>
    <n v="3"/>
    <n v="350"/>
    <n v="1184347.5"/>
    <n v="59217.38"/>
    <n v="1125130.1200000001"/>
    <n v="1125.1300000000001"/>
    <n v="10151.549999999999"/>
    <n v="1114978.57"/>
    <n v="1114.98"/>
    <d v="2023-09-16T00:00:00"/>
    <x v="0"/>
    <s v="Q3"/>
    <x v="2"/>
    <s v="Rachel Smith"/>
    <x v="4"/>
    <x v="2"/>
  </r>
  <r>
    <x v="2"/>
    <x v="202"/>
    <x v="1"/>
    <s v="Medium"/>
    <n v="937.88"/>
    <n v="10"/>
    <n v="300"/>
    <n v="281364"/>
    <n v="28136.400000000001"/>
    <n v="253227.6"/>
    <n v="253.23"/>
    <n v="9378.7999999999993"/>
    <n v="243848.8"/>
    <n v="243.85"/>
    <d v="2023-09-16T00:00:00"/>
    <x v="0"/>
    <s v="Q3"/>
    <x v="2"/>
    <s v="Eva Jones"/>
    <x v="1"/>
    <x v="1"/>
  </r>
  <r>
    <x v="3"/>
    <x v="295"/>
    <x v="3"/>
    <s v="Low"/>
    <n v="1325.71"/>
    <n v="250"/>
    <n v="350"/>
    <n v="463998.5"/>
    <n v="23199.93"/>
    <n v="440798.57"/>
    <n v="440.8"/>
    <n v="331427.5"/>
    <n v="109371.07"/>
    <n v="109.37"/>
    <d v="2023-09-18T00:00:00"/>
    <x v="0"/>
    <s v="Q3"/>
    <x v="2"/>
    <s v="Bob Williams"/>
    <x v="3"/>
    <x v="3"/>
  </r>
  <r>
    <x v="4"/>
    <x v="240"/>
    <x v="5"/>
    <s v="High"/>
    <n v="1739.77"/>
    <n v="260"/>
    <n v="12"/>
    <n v="20877.240000000002"/>
    <n v="3131.59"/>
    <n v="17745.650000000001"/>
    <n v="17.75"/>
    <n v="452340.2"/>
    <n v="-434594.55"/>
    <n v="-434.59"/>
    <d v="2023-09-18T00:00:00"/>
    <x v="0"/>
    <s v="Q3"/>
    <x v="2"/>
    <s v="Grace Jackson"/>
    <x v="5"/>
    <x v="1"/>
  </r>
  <r>
    <x v="3"/>
    <x v="250"/>
    <x v="4"/>
    <s v="None"/>
    <n v="3633.26"/>
    <n v="3"/>
    <n v="350"/>
    <n v="1271641"/>
    <n v="0"/>
    <n v="1271641"/>
    <n v="1271.6400000000001"/>
    <n v="10899.78"/>
    <n v="1260741.22"/>
    <n v="1260.74"/>
    <d v="2023-09-19T00:00:00"/>
    <x v="0"/>
    <s v="Q3"/>
    <x v="2"/>
    <s v="Quincy Taylor"/>
    <x v="4"/>
    <x v="1"/>
  </r>
  <r>
    <x v="3"/>
    <x v="284"/>
    <x v="5"/>
    <s v="Low"/>
    <n v="3705.95"/>
    <n v="260"/>
    <n v="350"/>
    <n v="1297082.5"/>
    <n v="64854.12"/>
    <n v="1232228.3799999999"/>
    <n v="1232.23"/>
    <n v="963547"/>
    <n v="268681.38"/>
    <n v="268.68"/>
    <d v="2023-09-19T00:00:00"/>
    <x v="0"/>
    <s v="Q3"/>
    <x v="2"/>
    <s v="Charlie Gonzalez"/>
    <x v="5"/>
    <x v="0"/>
  </r>
  <r>
    <x v="4"/>
    <x v="172"/>
    <x v="3"/>
    <s v="Medium"/>
    <n v="1812.24"/>
    <n v="250"/>
    <n v="12"/>
    <n v="21746.880000000001"/>
    <n v="2174.69"/>
    <n v="19572.189999999999"/>
    <n v="19.57"/>
    <n v="453060"/>
    <n v="-433487.81"/>
    <n v="-433.49"/>
    <d v="2023-09-19T00:00:00"/>
    <x v="0"/>
    <s v="Q3"/>
    <x v="2"/>
    <s v="Grace Moore"/>
    <x v="3"/>
    <x v="6"/>
  </r>
  <r>
    <x v="3"/>
    <x v="295"/>
    <x v="3"/>
    <s v="Medium"/>
    <n v="2767.14"/>
    <n v="250"/>
    <n v="350"/>
    <n v="968499"/>
    <n v="96849.9"/>
    <n v="871649.1"/>
    <n v="871.65"/>
    <n v="691785"/>
    <n v="179864.1"/>
    <n v="179.86"/>
    <d v="2023-09-20T00:00:00"/>
    <x v="0"/>
    <s v="Q3"/>
    <x v="2"/>
    <s v="Bob Williams"/>
    <x v="3"/>
    <x v="1"/>
  </r>
  <r>
    <x v="1"/>
    <x v="231"/>
    <x v="2"/>
    <s v="High"/>
    <n v="1648.79"/>
    <n v="120"/>
    <n v="15"/>
    <n v="24731.85"/>
    <n v="3709.78"/>
    <n v="21022.07"/>
    <n v="21.02"/>
    <n v="197854.8"/>
    <n v="-176832.73"/>
    <n v="-176.83"/>
    <d v="2023-09-20T00:00:00"/>
    <x v="0"/>
    <s v="Q3"/>
    <x v="2"/>
    <s v="Hannah Brown"/>
    <x v="2"/>
    <x v="1"/>
  </r>
  <r>
    <x v="4"/>
    <x v="296"/>
    <x v="4"/>
    <s v="High"/>
    <n v="886.71"/>
    <n v="3"/>
    <n v="12"/>
    <n v="10640.52"/>
    <n v="1596.08"/>
    <n v="9044.44"/>
    <n v="9.0399999999999991"/>
    <n v="2660.13"/>
    <n v="6384.31"/>
    <n v="6.38"/>
    <d v="2023-09-21T00:00:00"/>
    <x v="0"/>
    <s v="Q3"/>
    <x v="2"/>
    <s v="Tina Hernandez"/>
    <x v="4"/>
    <x v="0"/>
  </r>
  <r>
    <x v="4"/>
    <x v="215"/>
    <x v="4"/>
    <s v="None"/>
    <n v="1279.6400000000001"/>
    <n v="3"/>
    <n v="12"/>
    <n v="15355.68"/>
    <n v="0"/>
    <n v="15355.68"/>
    <n v="15.36"/>
    <n v="3838.92"/>
    <n v="11516.76"/>
    <n v="11.52"/>
    <d v="2023-09-22T00:00:00"/>
    <x v="0"/>
    <s v="Q3"/>
    <x v="2"/>
    <s v="Quincy Martin"/>
    <x v="4"/>
    <x v="6"/>
  </r>
  <r>
    <x v="2"/>
    <x v="292"/>
    <x v="3"/>
    <s v="Medium"/>
    <n v="285.27"/>
    <n v="250"/>
    <n v="300"/>
    <n v="85581"/>
    <n v="8558.1"/>
    <n v="77022.899999999994"/>
    <n v="77.02"/>
    <n v="71317.5"/>
    <n v="5705.4"/>
    <n v="5.71"/>
    <d v="2023-09-23T00:00:00"/>
    <x v="0"/>
    <s v="Q3"/>
    <x v="2"/>
    <s v="Frank Lopez"/>
    <x v="3"/>
    <x v="6"/>
  </r>
  <r>
    <x v="2"/>
    <x v="199"/>
    <x v="2"/>
    <s v="High"/>
    <n v="651.74"/>
    <n v="120"/>
    <n v="300"/>
    <n v="195522"/>
    <n v="29328.3"/>
    <n v="166193.70000000001"/>
    <n v="166.19"/>
    <n v="78208.800000000003"/>
    <n v="87984.9"/>
    <n v="87.98"/>
    <d v="2023-09-24T00:00:00"/>
    <x v="0"/>
    <s v="Q3"/>
    <x v="2"/>
    <s v="Rachel Jones"/>
    <x v="2"/>
    <x v="4"/>
  </r>
  <r>
    <x v="1"/>
    <x v="178"/>
    <x v="3"/>
    <s v="High"/>
    <n v="768.08"/>
    <n v="250"/>
    <n v="15"/>
    <n v="11521.2"/>
    <n v="1728.18"/>
    <n v="9793.02"/>
    <n v="9.7899999999999991"/>
    <n v="192020"/>
    <n v="-182226.98"/>
    <n v="-182.23"/>
    <d v="2023-09-25T00:00:00"/>
    <x v="0"/>
    <s v="Q3"/>
    <x v="2"/>
    <s v="Rachel Davis"/>
    <x v="3"/>
    <x v="7"/>
  </r>
  <r>
    <x v="2"/>
    <x v="168"/>
    <x v="4"/>
    <s v="Medium"/>
    <n v="819.36"/>
    <n v="3"/>
    <n v="300"/>
    <n v="245808"/>
    <n v="24580.799999999999"/>
    <n v="221227.2"/>
    <n v="221.23"/>
    <n v="2458.08"/>
    <n v="218769.12"/>
    <n v="218.77"/>
    <d v="2023-09-26T00:00:00"/>
    <x v="0"/>
    <s v="Q3"/>
    <x v="2"/>
    <s v="Eva Taylor"/>
    <x v="4"/>
    <x v="6"/>
  </r>
  <r>
    <x v="0"/>
    <x v="153"/>
    <x v="5"/>
    <s v="Low"/>
    <n v="1893.19"/>
    <n v="260"/>
    <n v="125"/>
    <n v="236648.75"/>
    <n v="11832.44"/>
    <n v="224816.31"/>
    <n v="224.82"/>
    <n v="492229.4"/>
    <n v="-267413.09000000003"/>
    <n v="-267.41000000000003"/>
    <d v="2023-09-26T00:00:00"/>
    <x v="0"/>
    <s v="Q3"/>
    <x v="2"/>
    <s v="Paul Smith"/>
    <x v="5"/>
    <x v="2"/>
  </r>
  <r>
    <x v="1"/>
    <x v="157"/>
    <x v="4"/>
    <s v="High"/>
    <n v="1679.12"/>
    <n v="3"/>
    <n v="15"/>
    <n v="25186.799999999999"/>
    <n v="3778.02"/>
    <n v="21408.78"/>
    <n v="21.41"/>
    <n v="5037.3599999999997"/>
    <n v="16371.42"/>
    <n v="16.37"/>
    <d v="2023-09-28T00:00:00"/>
    <x v="0"/>
    <s v="Q3"/>
    <x v="2"/>
    <s v="David Smith"/>
    <x v="4"/>
    <x v="0"/>
  </r>
  <r>
    <x v="3"/>
    <x v="220"/>
    <x v="5"/>
    <s v="None"/>
    <n v="3413.11"/>
    <n v="260"/>
    <n v="350"/>
    <n v="1194588.5"/>
    <n v="0"/>
    <n v="1194588.5"/>
    <n v="1194.5899999999999"/>
    <n v="887408.6"/>
    <n v="307179.90000000002"/>
    <n v="307.18"/>
    <d v="2023-09-28T00:00:00"/>
    <x v="0"/>
    <s v="Q3"/>
    <x v="2"/>
    <s v="Alice Brown"/>
    <x v="5"/>
    <x v="2"/>
  </r>
  <r>
    <x v="4"/>
    <x v="267"/>
    <x v="3"/>
    <s v="None"/>
    <n v="596.12"/>
    <n v="250"/>
    <n v="12"/>
    <n v="7153.44"/>
    <n v="0"/>
    <n v="7153.44"/>
    <n v="7.15"/>
    <n v="149030"/>
    <n v="-141876.56"/>
    <n v="-141.88"/>
    <d v="2023-09-28T00:00:00"/>
    <x v="0"/>
    <s v="Q3"/>
    <x v="2"/>
    <s v="Tina Johnson"/>
    <x v="3"/>
    <x v="3"/>
  </r>
  <r>
    <x v="0"/>
    <x v="171"/>
    <x v="4"/>
    <s v="None"/>
    <n v="2448.9899999999998"/>
    <n v="3"/>
    <n v="125"/>
    <n v="306123.75"/>
    <n v="0"/>
    <n v="306123.75"/>
    <n v="306.12"/>
    <n v="7346.97"/>
    <n v="298776.78000000003"/>
    <n v="298.77999999999997"/>
    <d v="2023-09-29T00:00:00"/>
    <x v="0"/>
    <s v="Q3"/>
    <x v="2"/>
    <s v="Julia Brown"/>
    <x v="4"/>
    <x v="6"/>
  </r>
  <r>
    <x v="2"/>
    <x v="240"/>
    <x v="5"/>
    <s v="None"/>
    <n v="956.57"/>
    <n v="260"/>
    <n v="300"/>
    <n v="286971"/>
    <n v="0"/>
    <n v="286971"/>
    <n v="286.97000000000003"/>
    <n v="248708.2"/>
    <n v="38262.800000000003"/>
    <n v="38.26"/>
    <d v="2023-09-29T00:00:00"/>
    <x v="0"/>
    <s v="Q3"/>
    <x v="2"/>
    <s v="Grace Jackson"/>
    <x v="5"/>
    <x v="2"/>
  </r>
  <r>
    <x v="3"/>
    <x v="275"/>
    <x v="0"/>
    <s v="Low"/>
    <n v="3551.7"/>
    <n v="5"/>
    <n v="350"/>
    <n v="1243095"/>
    <n v="62154.75"/>
    <n v="1180940.25"/>
    <n v="1180.94"/>
    <n v="17758.5"/>
    <n v="1163181.75"/>
    <n v="1163.18"/>
    <d v="2023-09-29T00:00:00"/>
    <x v="0"/>
    <s v="Q3"/>
    <x v="2"/>
    <s v="Quincy Anderson"/>
    <x v="0"/>
    <x v="4"/>
  </r>
  <r>
    <x v="0"/>
    <x v="151"/>
    <x v="4"/>
    <s v="Low"/>
    <n v="2230.38"/>
    <n v="3"/>
    <n v="125"/>
    <n v="278797.5"/>
    <n v="13939.88"/>
    <n v="264857.62"/>
    <n v="264.86"/>
    <n v="6691.14"/>
    <n v="258166.48"/>
    <n v="258.17"/>
    <d v="2023-09-30T00:00:00"/>
    <x v="0"/>
    <s v="Q3"/>
    <x v="2"/>
    <s v="Frank Rodriguez"/>
    <x v="4"/>
    <x v="0"/>
  </r>
  <r>
    <x v="1"/>
    <x v="177"/>
    <x v="5"/>
    <s v="None"/>
    <n v="1963.47"/>
    <n v="260"/>
    <n v="15"/>
    <n v="29452.05"/>
    <n v="0"/>
    <n v="29452.05"/>
    <n v="29.45"/>
    <n v="510502.2"/>
    <n v="-481050.15"/>
    <n v="-481.05"/>
    <d v="2023-10-01T00:00:00"/>
    <x v="9"/>
    <s v="Q4"/>
    <x v="2"/>
    <s v="Quincy Smith"/>
    <x v="5"/>
    <x v="1"/>
  </r>
  <r>
    <x v="3"/>
    <x v="236"/>
    <x v="2"/>
    <s v="High"/>
    <n v="2216.35"/>
    <n v="120"/>
    <n v="350"/>
    <n v="775722.5"/>
    <n v="116358.38"/>
    <n v="659364.12"/>
    <n v="659.36"/>
    <n v="265962"/>
    <n v="393402.12"/>
    <n v="393.4"/>
    <d v="2023-10-01T00:00:00"/>
    <x v="9"/>
    <s v="Q4"/>
    <x v="2"/>
    <s v="Charlie Johnson"/>
    <x v="2"/>
    <x v="3"/>
  </r>
  <r>
    <x v="0"/>
    <x v="154"/>
    <x v="5"/>
    <s v="None"/>
    <n v="2838.35"/>
    <n v="260"/>
    <n v="125"/>
    <n v="354793.75"/>
    <n v="0"/>
    <n v="354793.75"/>
    <n v="354.79"/>
    <n v="737971"/>
    <n v="-383177.25"/>
    <n v="-383.18"/>
    <d v="2023-10-01T00:00:00"/>
    <x v="9"/>
    <s v="Q4"/>
    <x v="2"/>
    <s v="Bob Johnson"/>
    <x v="5"/>
    <x v="4"/>
  </r>
  <r>
    <x v="4"/>
    <x v="211"/>
    <x v="2"/>
    <s v="Medium"/>
    <n v="1944.93"/>
    <n v="120"/>
    <n v="12"/>
    <n v="23339.16"/>
    <n v="2333.92"/>
    <n v="21005.24"/>
    <n v="21.01"/>
    <n v="233391.6"/>
    <n v="-212386.36"/>
    <n v="-212.39"/>
    <d v="2023-10-01T00:00:00"/>
    <x v="9"/>
    <s v="Q4"/>
    <x v="2"/>
    <s v="Julia Anderson"/>
    <x v="2"/>
    <x v="4"/>
  </r>
  <r>
    <x v="4"/>
    <x v="277"/>
    <x v="1"/>
    <s v="High"/>
    <n v="1894.57"/>
    <n v="10"/>
    <n v="12"/>
    <n v="22734.84"/>
    <n v="3410.23"/>
    <n v="19324.61"/>
    <n v="19.32"/>
    <n v="18945.7"/>
    <n v="378.91"/>
    <n v="0.38"/>
    <d v="2023-10-02T00:00:00"/>
    <x v="9"/>
    <s v="Q4"/>
    <x v="2"/>
    <s v="Julia Wilson"/>
    <x v="1"/>
    <x v="0"/>
  </r>
  <r>
    <x v="1"/>
    <x v="223"/>
    <x v="3"/>
    <s v="None"/>
    <n v="1337.95"/>
    <n v="250"/>
    <n v="15"/>
    <n v="20069.25"/>
    <n v="0"/>
    <n v="20069.25"/>
    <n v="20.07"/>
    <n v="334487.5"/>
    <n v="-314418.25"/>
    <n v="-314.42"/>
    <d v="2023-10-03T00:00:00"/>
    <x v="9"/>
    <s v="Q4"/>
    <x v="2"/>
    <s v="Frank Williams"/>
    <x v="3"/>
    <x v="4"/>
  </r>
  <r>
    <x v="0"/>
    <x v="193"/>
    <x v="4"/>
    <s v="Medium"/>
    <n v="2752.23"/>
    <n v="3"/>
    <n v="125"/>
    <n v="344028.75"/>
    <n v="34402.879999999997"/>
    <n v="309625.87"/>
    <n v="309.63"/>
    <n v="8256.69"/>
    <n v="301369.18"/>
    <n v="301.37"/>
    <d v="2023-10-04T00:00:00"/>
    <x v="9"/>
    <s v="Q4"/>
    <x v="2"/>
    <s v="Grace Williams"/>
    <x v="4"/>
    <x v="4"/>
  </r>
  <r>
    <x v="3"/>
    <x v="253"/>
    <x v="4"/>
    <s v="High"/>
    <n v="3309.9"/>
    <n v="3"/>
    <n v="350"/>
    <n v="1158465"/>
    <n v="173769.75"/>
    <n v="984695.25"/>
    <n v="984.7"/>
    <n v="9929.7000000000007"/>
    <n v="974765.55"/>
    <n v="974.77"/>
    <d v="2023-10-05T00:00:00"/>
    <x v="9"/>
    <s v="Q4"/>
    <x v="2"/>
    <s v="Hannah Jackson"/>
    <x v="4"/>
    <x v="5"/>
  </r>
  <r>
    <x v="3"/>
    <x v="166"/>
    <x v="4"/>
    <s v="None"/>
    <n v="2445.91"/>
    <n v="3"/>
    <n v="350"/>
    <n v="856068.5"/>
    <n v="0"/>
    <n v="856068.5"/>
    <n v="856.07"/>
    <n v="7337.73"/>
    <n v="848730.77"/>
    <n v="848.73"/>
    <d v="2023-10-06T00:00:00"/>
    <x v="9"/>
    <s v="Q4"/>
    <x v="2"/>
    <s v="Julia Gonzalez"/>
    <x v="4"/>
    <x v="4"/>
  </r>
  <r>
    <x v="3"/>
    <x v="162"/>
    <x v="5"/>
    <s v="Low"/>
    <n v="3030.74"/>
    <n v="260"/>
    <n v="350"/>
    <n v="1060759"/>
    <n v="53037.95"/>
    <n v="1007721.05"/>
    <n v="1007.72"/>
    <n v="787992.4"/>
    <n v="219728.65"/>
    <n v="219.73"/>
    <d v="2023-10-06T00:00:00"/>
    <x v="9"/>
    <s v="Q4"/>
    <x v="2"/>
    <s v="David Moore"/>
    <x v="5"/>
    <x v="3"/>
  </r>
  <r>
    <x v="3"/>
    <x v="209"/>
    <x v="2"/>
    <s v="None"/>
    <n v="3102.46"/>
    <n v="120"/>
    <n v="350"/>
    <n v="1085861"/>
    <n v="0"/>
    <n v="1085861"/>
    <n v="1085.8599999999999"/>
    <n v="372295.2"/>
    <n v="713565.8"/>
    <n v="713.57"/>
    <d v="2023-10-06T00:00:00"/>
    <x v="9"/>
    <s v="Q4"/>
    <x v="2"/>
    <s v="Nina Anderson"/>
    <x v="2"/>
    <x v="4"/>
  </r>
  <r>
    <x v="2"/>
    <x v="196"/>
    <x v="0"/>
    <s v="High"/>
    <n v="738.96"/>
    <n v="5"/>
    <n v="300"/>
    <n v="221688"/>
    <n v="33253.199999999997"/>
    <n v="188434.8"/>
    <n v="188.43"/>
    <n v="3694.8"/>
    <n v="184740"/>
    <n v="184.74"/>
    <d v="2023-10-07T00:00:00"/>
    <x v="9"/>
    <s v="Q4"/>
    <x v="2"/>
    <s v="Rachel Miller"/>
    <x v="0"/>
    <x v="5"/>
  </r>
  <r>
    <x v="4"/>
    <x v="228"/>
    <x v="1"/>
    <s v="High"/>
    <n v="970.81"/>
    <n v="10"/>
    <n v="12"/>
    <n v="11649.72"/>
    <n v="1747.46"/>
    <n v="9902.26"/>
    <n v="9.9"/>
    <n v="9708.1"/>
    <n v="194.16"/>
    <n v="0.19"/>
    <d v="2023-10-07T00:00:00"/>
    <x v="9"/>
    <s v="Q4"/>
    <x v="2"/>
    <s v="Grace Brown"/>
    <x v="1"/>
    <x v="3"/>
  </r>
  <r>
    <x v="2"/>
    <x v="161"/>
    <x v="1"/>
    <s v="Low"/>
    <n v="599.20000000000005"/>
    <n v="10"/>
    <n v="300"/>
    <n v="179760"/>
    <n v="8988"/>
    <n v="170772"/>
    <n v="170.77"/>
    <n v="5992"/>
    <n v="164780"/>
    <n v="164.78"/>
    <d v="2023-10-07T00:00:00"/>
    <x v="9"/>
    <s v="Q4"/>
    <x v="2"/>
    <s v="Steve Taylor"/>
    <x v="1"/>
    <x v="3"/>
  </r>
  <r>
    <x v="1"/>
    <x v="156"/>
    <x v="2"/>
    <s v="Low"/>
    <n v="843.81"/>
    <n v="120"/>
    <n v="15"/>
    <n v="12657.15"/>
    <n v="632.86"/>
    <n v="12024.29"/>
    <n v="12.02"/>
    <n v="101257.2"/>
    <n v="-89232.91"/>
    <n v="-89.23"/>
    <d v="2023-10-07T00:00:00"/>
    <x v="9"/>
    <s v="Q4"/>
    <x v="2"/>
    <s v="Kevin Smith"/>
    <x v="2"/>
    <x v="3"/>
  </r>
  <r>
    <x v="1"/>
    <x v="256"/>
    <x v="0"/>
    <s v="None"/>
    <n v="1880.28"/>
    <n v="5"/>
    <n v="15"/>
    <n v="28204.2"/>
    <n v="0"/>
    <n v="28204.2"/>
    <n v="28.2"/>
    <n v="9401.4"/>
    <n v="18802.8"/>
    <n v="18.8"/>
    <d v="2023-10-07T00:00:00"/>
    <x v="9"/>
    <s v="Q4"/>
    <x v="2"/>
    <s v="Hannah Jones"/>
    <x v="0"/>
    <x v="7"/>
  </r>
  <r>
    <x v="4"/>
    <x v="215"/>
    <x v="0"/>
    <s v="High"/>
    <n v="1056.79"/>
    <n v="5"/>
    <n v="12"/>
    <n v="12681.48"/>
    <n v="1902.22"/>
    <n v="10779.26"/>
    <n v="10.78"/>
    <n v="5283.95"/>
    <n v="5495.31"/>
    <n v="5.5"/>
    <d v="2023-10-08T00:00:00"/>
    <x v="9"/>
    <s v="Q4"/>
    <x v="2"/>
    <s v="Quincy Martin"/>
    <x v="0"/>
    <x v="5"/>
  </r>
  <r>
    <x v="4"/>
    <x v="275"/>
    <x v="2"/>
    <s v="High"/>
    <n v="774.31"/>
    <n v="120"/>
    <n v="12"/>
    <n v="9291.7199999999993"/>
    <n v="1393.76"/>
    <n v="7897.96"/>
    <n v="7.9"/>
    <n v="92917.2"/>
    <n v="-85019.24"/>
    <n v="-85.02"/>
    <d v="2023-10-09T00:00:00"/>
    <x v="9"/>
    <s v="Q4"/>
    <x v="2"/>
    <s v="Quincy Anderson"/>
    <x v="2"/>
    <x v="4"/>
  </r>
  <r>
    <x v="1"/>
    <x v="178"/>
    <x v="4"/>
    <s v="Low"/>
    <n v="581.22"/>
    <n v="3"/>
    <n v="15"/>
    <n v="8718.2999999999993"/>
    <n v="435.91"/>
    <n v="8282.39"/>
    <n v="8.2799999999999994"/>
    <n v="1743.66"/>
    <n v="6538.73"/>
    <n v="6.54"/>
    <d v="2023-10-09T00:00:00"/>
    <x v="9"/>
    <s v="Q4"/>
    <x v="2"/>
    <s v="Rachel Davis"/>
    <x v="4"/>
    <x v="6"/>
  </r>
  <r>
    <x v="4"/>
    <x v="185"/>
    <x v="0"/>
    <s v="Medium"/>
    <n v="1090.58"/>
    <n v="5"/>
    <n v="12"/>
    <n v="13086.96"/>
    <n v="1308.7"/>
    <n v="11778.26"/>
    <n v="11.78"/>
    <n v="5452.9"/>
    <n v="6325.36"/>
    <n v="6.33"/>
    <d v="2023-10-09T00:00:00"/>
    <x v="9"/>
    <s v="Q4"/>
    <x v="2"/>
    <s v="Grace Gonzalez"/>
    <x v="0"/>
    <x v="2"/>
  </r>
  <r>
    <x v="0"/>
    <x v="166"/>
    <x v="5"/>
    <s v="High"/>
    <n v="1631.3"/>
    <n v="260"/>
    <n v="125"/>
    <n v="203912.5"/>
    <n v="30586.880000000001"/>
    <n v="173325.62"/>
    <n v="173.33"/>
    <n v="424138"/>
    <n v="-250812.38"/>
    <n v="-250.81"/>
    <d v="2023-10-09T00:00:00"/>
    <x v="9"/>
    <s v="Q4"/>
    <x v="2"/>
    <s v="Julia Gonzalez"/>
    <x v="5"/>
    <x v="0"/>
  </r>
  <r>
    <x v="1"/>
    <x v="297"/>
    <x v="3"/>
    <s v="None"/>
    <n v="988.15"/>
    <n v="250"/>
    <n v="15"/>
    <n v="14822.25"/>
    <n v="0"/>
    <n v="14822.25"/>
    <n v="14.82"/>
    <n v="247037.5"/>
    <n v="-232215.25"/>
    <n v="-232.22"/>
    <d v="2023-10-10T00:00:00"/>
    <x v="9"/>
    <s v="Q4"/>
    <x v="2"/>
    <s v="Rachel Rodriguez"/>
    <x v="3"/>
    <x v="4"/>
  </r>
  <r>
    <x v="4"/>
    <x v="222"/>
    <x v="2"/>
    <s v="Low"/>
    <n v="904.11"/>
    <n v="120"/>
    <n v="12"/>
    <n v="10849.32"/>
    <n v="542.47"/>
    <n v="10306.85"/>
    <n v="10.31"/>
    <n v="108493.2"/>
    <n v="-98186.35"/>
    <n v="-98.19"/>
    <d v="2023-10-10T00:00:00"/>
    <x v="9"/>
    <s v="Q4"/>
    <x v="2"/>
    <s v="Steve Jackson"/>
    <x v="2"/>
    <x v="5"/>
  </r>
  <r>
    <x v="1"/>
    <x v="176"/>
    <x v="3"/>
    <s v="High"/>
    <n v="815.8"/>
    <n v="250"/>
    <n v="15"/>
    <n v="12237"/>
    <n v="1835.55"/>
    <n v="10401.450000000001"/>
    <n v="10.4"/>
    <n v="203950"/>
    <n v="-193548.55"/>
    <n v="-193.55"/>
    <d v="2023-10-10T00:00:00"/>
    <x v="9"/>
    <s v="Q4"/>
    <x v="2"/>
    <s v="Kevin Brown"/>
    <x v="3"/>
    <x v="5"/>
  </r>
  <r>
    <x v="3"/>
    <x v="176"/>
    <x v="2"/>
    <s v="High"/>
    <n v="1539.67"/>
    <n v="120"/>
    <n v="350"/>
    <n v="538884.5"/>
    <n v="80832.679999999993"/>
    <n v="458051.82"/>
    <n v="458.05"/>
    <n v="184760.4"/>
    <n v="273291.42"/>
    <n v="273.29000000000002"/>
    <d v="2023-10-11T00:00:00"/>
    <x v="9"/>
    <s v="Q4"/>
    <x v="2"/>
    <s v="Kevin Brown"/>
    <x v="2"/>
    <x v="2"/>
  </r>
  <r>
    <x v="1"/>
    <x v="239"/>
    <x v="0"/>
    <s v="Medium"/>
    <n v="1706.13"/>
    <n v="5"/>
    <n v="15"/>
    <n v="25591.95"/>
    <n v="2559.1999999999998"/>
    <n v="23032.75"/>
    <n v="23.03"/>
    <n v="8530.65"/>
    <n v="14502.1"/>
    <n v="14.5"/>
    <d v="2023-10-11T00:00:00"/>
    <x v="9"/>
    <s v="Q4"/>
    <x v="2"/>
    <s v="Ian Smith"/>
    <x v="0"/>
    <x v="6"/>
  </r>
  <r>
    <x v="1"/>
    <x v="152"/>
    <x v="1"/>
    <s v="Low"/>
    <n v="1209.48"/>
    <n v="10"/>
    <n v="15"/>
    <n v="18142.2"/>
    <n v="907.11"/>
    <n v="17235.09"/>
    <n v="17.239999999999998"/>
    <n v="12094.8"/>
    <n v="5140.29"/>
    <n v="5.14"/>
    <d v="2023-10-11T00:00:00"/>
    <x v="9"/>
    <s v="Q4"/>
    <x v="2"/>
    <s v="Oscar Jones"/>
    <x v="1"/>
    <x v="0"/>
  </r>
  <r>
    <x v="3"/>
    <x v="250"/>
    <x v="3"/>
    <s v="Low"/>
    <n v="3986.69"/>
    <n v="250"/>
    <n v="350"/>
    <n v="1395341.5"/>
    <n v="69767.070000000007"/>
    <n v="1325574.43"/>
    <n v="1325.57"/>
    <n v="996672.5"/>
    <n v="328901.93"/>
    <n v="328.9"/>
    <d v="2023-10-12T00:00:00"/>
    <x v="9"/>
    <s v="Q4"/>
    <x v="2"/>
    <s v="Quincy Taylor"/>
    <x v="3"/>
    <x v="5"/>
  </r>
  <r>
    <x v="2"/>
    <x v="294"/>
    <x v="2"/>
    <s v="None"/>
    <n v="518.72"/>
    <n v="120"/>
    <n v="300"/>
    <n v="155616"/>
    <n v="0"/>
    <n v="155616"/>
    <n v="155.62"/>
    <n v="62246.400000000001"/>
    <n v="93369.600000000006"/>
    <n v="93.37"/>
    <d v="2023-10-12T00:00:00"/>
    <x v="9"/>
    <s v="Q4"/>
    <x v="2"/>
    <s v="Mike Jones"/>
    <x v="2"/>
    <x v="2"/>
  </r>
  <r>
    <x v="1"/>
    <x v="192"/>
    <x v="2"/>
    <s v="High"/>
    <n v="1758.46"/>
    <n v="120"/>
    <n v="15"/>
    <n v="26376.9"/>
    <n v="3956.53"/>
    <n v="22420.37"/>
    <n v="22.42"/>
    <n v="211015.2"/>
    <n v="-188594.83"/>
    <n v="-188.59"/>
    <d v="2023-10-13T00:00:00"/>
    <x v="9"/>
    <s v="Q4"/>
    <x v="2"/>
    <s v="Alice Williams"/>
    <x v="2"/>
    <x v="1"/>
  </r>
  <r>
    <x v="2"/>
    <x v="155"/>
    <x v="2"/>
    <s v="Medium"/>
    <n v="488.25"/>
    <n v="120"/>
    <n v="300"/>
    <n v="146475"/>
    <n v="14647.5"/>
    <n v="131827.5"/>
    <n v="131.83000000000001"/>
    <n v="58590"/>
    <n v="73237.5"/>
    <n v="73.239999999999995"/>
    <d v="2023-10-13T00:00:00"/>
    <x v="9"/>
    <s v="Q4"/>
    <x v="2"/>
    <s v="Oscar Moore"/>
    <x v="2"/>
    <x v="4"/>
  </r>
  <r>
    <x v="0"/>
    <x v="194"/>
    <x v="3"/>
    <s v="None"/>
    <n v="1702.18"/>
    <n v="250"/>
    <n v="125"/>
    <n v="212772.5"/>
    <n v="0"/>
    <n v="212772.5"/>
    <n v="212.77"/>
    <n v="425545"/>
    <n v="-212772.5"/>
    <n v="-212.77"/>
    <d v="2023-10-13T00:00:00"/>
    <x v="9"/>
    <s v="Q4"/>
    <x v="2"/>
    <s v="Paul Williams"/>
    <x v="3"/>
    <x v="3"/>
  </r>
  <r>
    <x v="4"/>
    <x v="239"/>
    <x v="5"/>
    <s v="Low"/>
    <n v="1969.06"/>
    <n v="260"/>
    <n v="12"/>
    <n v="23628.720000000001"/>
    <n v="1181.44"/>
    <n v="22447.279999999999"/>
    <n v="22.45"/>
    <n v="511955.6"/>
    <n v="-489508.32"/>
    <n v="-489.51"/>
    <d v="2023-10-13T00:00:00"/>
    <x v="9"/>
    <s v="Q4"/>
    <x v="2"/>
    <s v="Ian Smith"/>
    <x v="5"/>
    <x v="4"/>
  </r>
  <r>
    <x v="2"/>
    <x v="248"/>
    <x v="5"/>
    <s v="High"/>
    <n v="819.8"/>
    <n v="260"/>
    <n v="300"/>
    <n v="245940"/>
    <n v="36891"/>
    <n v="209049"/>
    <n v="209.05"/>
    <n v="213148"/>
    <n v="-4099"/>
    <n v="-4.0999999999999996"/>
    <d v="2023-10-14T00:00:00"/>
    <x v="9"/>
    <s v="Q4"/>
    <x v="2"/>
    <s v="Ian Williams"/>
    <x v="5"/>
    <x v="7"/>
  </r>
  <r>
    <x v="3"/>
    <x v="187"/>
    <x v="4"/>
    <s v="Medium"/>
    <n v="2391.2600000000002"/>
    <n v="3"/>
    <n v="350"/>
    <n v="836941"/>
    <n v="83694.100000000006"/>
    <n v="753246.9"/>
    <n v="753.25"/>
    <n v="7173.78"/>
    <n v="746073.12"/>
    <n v="746.07"/>
    <d v="2023-10-14T00:00:00"/>
    <x v="9"/>
    <s v="Q4"/>
    <x v="2"/>
    <s v="Charlie Thomas"/>
    <x v="4"/>
    <x v="2"/>
  </r>
  <r>
    <x v="2"/>
    <x v="174"/>
    <x v="3"/>
    <s v="High"/>
    <n v="879.12"/>
    <n v="250"/>
    <n v="300"/>
    <n v="263736"/>
    <n v="39560.400000000001"/>
    <n v="224175.6"/>
    <n v="224.18"/>
    <n v="219780"/>
    <n v="4395.6000000000004"/>
    <n v="4.4000000000000004"/>
    <d v="2023-10-17T00:00:00"/>
    <x v="9"/>
    <s v="Q4"/>
    <x v="2"/>
    <s v="Tina Williams"/>
    <x v="3"/>
    <x v="1"/>
  </r>
  <r>
    <x v="1"/>
    <x v="187"/>
    <x v="2"/>
    <s v="Low"/>
    <n v="970.22"/>
    <n v="120"/>
    <n v="15"/>
    <n v="14553.3"/>
    <n v="727.66"/>
    <n v="13825.64"/>
    <n v="13.83"/>
    <n v="116426.4"/>
    <n v="-102600.76"/>
    <n v="-102.6"/>
    <d v="2023-10-17T00:00:00"/>
    <x v="9"/>
    <s v="Q4"/>
    <x v="2"/>
    <s v="Charlie Thomas"/>
    <x v="2"/>
    <x v="4"/>
  </r>
  <r>
    <x v="4"/>
    <x v="269"/>
    <x v="5"/>
    <s v="High"/>
    <n v="906.87"/>
    <n v="260"/>
    <n v="12"/>
    <n v="10882.44"/>
    <n v="1632.37"/>
    <n v="9250.07"/>
    <n v="9.25"/>
    <n v="235786.2"/>
    <n v="-226536.13"/>
    <n v="-226.54"/>
    <d v="2023-10-17T00:00:00"/>
    <x v="9"/>
    <s v="Q4"/>
    <x v="2"/>
    <s v="Nina Davis"/>
    <x v="5"/>
    <x v="7"/>
  </r>
  <r>
    <x v="4"/>
    <x v="177"/>
    <x v="4"/>
    <s v="High"/>
    <n v="1120.98"/>
    <n v="3"/>
    <n v="12"/>
    <n v="13451.76"/>
    <n v="2017.76"/>
    <n v="11434"/>
    <n v="11.43"/>
    <n v="3362.94"/>
    <n v="8071.06"/>
    <n v="8.07"/>
    <d v="2023-10-17T00:00:00"/>
    <x v="9"/>
    <s v="Q4"/>
    <x v="2"/>
    <s v="Quincy Smith"/>
    <x v="4"/>
    <x v="2"/>
  </r>
  <r>
    <x v="1"/>
    <x v="198"/>
    <x v="5"/>
    <s v="Low"/>
    <n v="1493.03"/>
    <n v="260"/>
    <n v="15"/>
    <n v="22395.45"/>
    <n v="1119.77"/>
    <n v="21275.68"/>
    <n v="21.28"/>
    <n v="388187.8"/>
    <n v="-366912.12"/>
    <n v="-366.91"/>
    <d v="2023-10-18T00:00:00"/>
    <x v="9"/>
    <s v="Q4"/>
    <x v="2"/>
    <s v="Laura Davis"/>
    <x v="5"/>
    <x v="1"/>
  </r>
  <r>
    <x v="1"/>
    <x v="255"/>
    <x v="3"/>
    <s v="None"/>
    <n v="643.33000000000004"/>
    <n v="250"/>
    <n v="15"/>
    <n v="9649.9500000000007"/>
    <n v="0"/>
    <n v="9649.9500000000007"/>
    <n v="9.65"/>
    <n v="160832.5"/>
    <n v="-151182.54999999999"/>
    <n v="-151.18"/>
    <d v="2023-10-18T00:00:00"/>
    <x v="9"/>
    <s v="Q4"/>
    <x v="2"/>
    <s v="Steve Wilson"/>
    <x v="3"/>
    <x v="7"/>
  </r>
  <r>
    <x v="0"/>
    <x v="183"/>
    <x v="0"/>
    <s v="High"/>
    <n v="2047.97"/>
    <n v="5"/>
    <n v="125"/>
    <n v="255996.25"/>
    <n v="38399.440000000002"/>
    <n v="217596.81"/>
    <n v="217.6"/>
    <n v="10239.85"/>
    <n v="207356.96"/>
    <n v="207.36"/>
    <d v="2023-10-18T00:00:00"/>
    <x v="9"/>
    <s v="Q4"/>
    <x v="2"/>
    <s v="Tina Garcia"/>
    <x v="0"/>
    <x v="1"/>
  </r>
  <r>
    <x v="2"/>
    <x v="264"/>
    <x v="4"/>
    <s v="Low"/>
    <n v="267.45"/>
    <n v="3"/>
    <n v="300"/>
    <n v="80235"/>
    <n v="4011.75"/>
    <n v="76223.25"/>
    <n v="76.22"/>
    <n v="802.35"/>
    <n v="75420.899999999994"/>
    <n v="75.42"/>
    <d v="2023-10-19T00:00:00"/>
    <x v="9"/>
    <s v="Q4"/>
    <x v="2"/>
    <s v="Laura Miller"/>
    <x v="4"/>
    <x v="6"/>
  </r>
  <r>
    <x v="1"/>
    <x v="268"/>
    <x v="1"/>
    <s v="Medium"/>
    <n v="1164.74"/>
    <n v="10"/>
    <n v="15"/>
    <n v="17471.099999999999"/>
    <n v="1747.11"/>
    <n v="15723.99"/>
    <n v="15.72"/>
    <n v="11647.4"/>
    <n v="4076.59"/>
    <n v="4.08"/>
    <d v="2023-10-19T00:00:00"/>
    <x v="9"/>
    <s v="Q4"/>
    <x v="2"/>
    <s v="Bob Smith"/>
    <x v="1"/>
    <x v="2"/>
  </r>
  <r>
    <x v="4"/>
    <x v="259"/>
    <x v="1"/>
    <s v="None"/>
    <n v="552.73"/>
    <n v="10"/>
    <n v="12"/>
    <n v="6632.76"/>
    <n v="0"/>
    <n v="6632.76"/>
    <n v="6.63"/>
    <n v="5527.3"/>
    <n v="1105.46"/>
    <n v="1.1100000000000001"/>
    <d v="2023-10-20T00:00:00"/>
    <x v="9"/>
    <s v="Q4"/>
    <x v="2"/>
    <s v="Paul Gonzalez"/>
    <x v="1"/>
    <x v="5"/>
  </r>
  <r>
    <x v="3"/>
    <x v="173"/>
    <x v="3"/>
    <s v="Medium"/>
    <n v="2645.64"/>
    <n v="250"/>
    <n v="350"/>
    <n v="925974"/>
    <n v="92597.4"/>
    <n v="833376.6"/>
    <n v="833.38"/>
    <n v="661410"/>
    <n v="171966.6"/>
    <n v="171.97"/>
    <d v="2023-10-21T00:00:00"/>
    <x v="9"/>
    <s v="Q4"/>
    <x v="2"/>
    <s v="Paul Davis"/>
    <x v="3"/>
    <x v="2"/>
  </r>
  <r>
    <x v="1"/>
    <x v="251"/>
    <x v="4"/>
    <s v="High"/>
    <n v="1446.57"/>
    <n v="3"/>
    <n v="15"/>
    <n v="21698.55"/>
    <n v="3254.78"/>
    <n v="18443.77"/>
    <n v="18.440000000000001"/>
    <n v="4339.71"/>
    <n v="14104.06"/>
    <n v="14.1"/>
    <d v="2023-10-21T00:00:00"/>
    <x v="9"/>
    <s v="Q4"/>
    <x v="2"/>
    <s v="Tina Jackson"/>
    <x v="4"/>
    <x v="6"/>
  </r>
  <r>
    <x v="4"/>
    <x v="207"/>
    <x v="2"/>
    <s v="Medium"/>
    <n v="1222.48"/>
    <n v="120"/>
    <n v="12"/>
    <n v="14669.76"/>
    <n v="1466.98"/>
    <n v="13202.78"/>
    <n v="13.2"/>
    <n v="146697.60000000001"/>
    <n v="-133494.82"/>
    <n v="-133.49"/>
    <d v="2023-10-21T00:00:00"/>
    <x v="9"/>
    <s v="Q4"/>
    <x v="2"/>
    <s v="Ian Davis"/>
    <x v="2"/>
    <x v="3"/>
  </r>
  <r>
    <x v="3"/>
    <x v="216"/>
    <x v="2"/>
    <s v="Medium"/>
    <n v="2236.61"/>
    <n v="120"/>
    <n v="350"/>
    <n v="782813.5"/>
    <n v="78281.350000000006"/>
    <n v="704532.15"/>
    <n v="704.53"/>
    <n v="268393.2"/>
    <n v="436138.95"/>
    <n v="436.14"/>
    <d v="2023-10-22T00:00:00"/>
    <x v="9"/>
    <s v="Q4"/>
    <x v="2"/>
    <s v="David Jackson"/>
    <x v="2"/>
    <x v="2"/>
  </r>
  <r>
    <x v="0"/>
    <x v="224"/>
    <x v="0"/>
    <s v="Low"/>
    <n v="1687.77"/>
    <n v="5"/>
    <n v="125"/>
    <n v="210971.25"/>
    <n v="10548.56"/>
    <n v="200422.69"/>
    <n v="200.42"/>
    <n v="8438.85"/>
    <n v="191983.84"/>
    <n v="191.98"/>
    <d v="2023-10-22T00:00:00"/>
    <x v="9"/>
    <s v="Q4"/>
    <x v="2"/>
    <s v="Steve Moore"/>
    <x v="0"/>
    <x v="7"/>
  </r>
  <r>
    <x v="0"/>
    <x v="188"/>
    <x v="5"/>
    <s v="High"/>
    <n v="2893.92"/>
    <n v="260"/>
    <n v="125"/>
    <n v="361740"/>
    <n v="54261"/>
    <n v="307479"/>
    <n v="307.48"/>
    <n v="752419.2"/>
    <n v="-444940.2"/>
    <n v="-444.94"/>
    <d v="2023-10-22T00:00:00"/>
    <x v="9"/>
    <s v="Q4"/>
    <x v="2"/>
    <s v="Ian Taylor"/>
    <x v="5"/>
    <x v="7"/>
  </r>
  <r>
    <x v="0"/>
    <x v="212"/>
    <x v="3"/>
    <s v="Medium"/>
    <n v="2194.0100000000002"/>
    <n v="250"/>
    <n v="125"/>
    <n v="274251.25"/>
    <n v="27425.119999999999"/>
    <n v="246826.13"/>
    <n v="246.83"/>
    <n v="548502.5"/>
    <n v="-301676.37"/>
    <n v="-301.68"/>
    <d v="2023-10-22T00:00:00"/>
    <x v="9"/>
    <s v="Q4"/>
    <x v="2"/>
    <s v="Paul Jones"/>
    <x v="3"/>
    <x v="0"/>
  </r>
  <r>
    <x v="2"/>
    <x v="183"/>
    <x v="1"/>
    <s v="High"/>
    <n v="905.73"/>
    <n v="10"/>
    <n v="300"/>
    <n v="271719"/>
    <n v="40757.85"/>
    <n v="230961.15"/>
    <n v="230.96"/>
    <n v="9057.2999999999993"/>
    <n v="221903.85"/>
    <n v="221.9"/>
    <d v="2023-10-23T00:00:00"/>
    <x v="9"/>
    <s v="Q4"/>
    <x v="2"/>
    <s v="Tina Garcia"/>
    <x v="1"/>
    <x v="6"/>
  </r>
  <r>
    <x v="1"/>
    <x v="178"/>
    <x v="1"/>
    <s v="High"/>
    <n v="1742.64"/>
    <n v="10"/>
    <n v="15"/>
    <n v="26139.599999999999"/>
    <n v="3920.94"/>
    <n v="22218.66"/>
    <n v="22.22"/>
    <n v="17426.400000000001"/>
    <n v="4792.26"/>
    <n v="4.79"/>
    <d v="2023-10-23T00:00:00"/>
    <x v="9"/>
    <s v="Q4"/>
    <x v="2"/>
    <s v="Rachel Davis"/>
    <x v="1"/>
    <x v="3"/>
  </r>
  <r>
    <x v="0"/>
    <x v="180"/>
    <x v="3"/>
    <s v="Low"/>
    <n v="2033.22"/>
    <n v="250"/>
    <n v="125"/>
    <n v="254152.5"/>
    <n v="12707.62"/>
    <n v="241444.88"/>
    <n v="241.44"/>
    <n v="508305"/>
    <n v="-266860.12"/>
    <n v="-266.86"/>
    <d v="2023-10-23T00:00:00"/>
    <x v="9"/>
    <s v="Q4"/>
    <x v="2"/>
    <s v="Nina Miller"/>
    <x v="3"/>
    <x v="4"/>
  </r>
  <r>
    <x v="4"/>
    <x v="296"/>
    <x v="2"/>
    <s v="High"/>
    <n v="782"/>
    <n v="120"/>
    <n v="12"/>
    <n v="9384"/>
    <n v="1407.6"/>
    <n v="7976.4"/>
    <n v="7.98"/>
    <n v="93840"/>
    <n v="-85863.6"/>
    <n v="-85.86"/>
    <d v="2023-10-24T00:00:00"/>
    <x v="9"/>
    <s v="Q4"/>
    <x v="2"/>
    <s v="Tina Hernandez"/>
    <x v="2"/>
    <x v="1"/>
  </r>
  <r>
    <x v="1"/>
    <x v="288"/>
    <x v="2"/>
    <s v="None"/>
    <n v="1455.34"/>
    <n v="120"/>
    <n v="15"/>
    <n v="21830.1"/>
    <n v="0"/>
    <n v="21830.1"/>
    <n v="21.83"/>
    <n v="174640.8"/>
    <n v="-152810.70000000001"/>
    <n v="-152.81"/>
    <d v="2023-10-24T00:00:00"/>
    <x v="9"/>
    <s v="Q4"/>
    <x v="2"/>
    <s v="Frank Johnson"/>
    <x v="2"/>
    <x v="7"/>
  </r>
  <r>
    <x v="4"/>
    <x v="249"/>
    <x v="3"/>
    <s v="Low"/>
    <n v="980.97"/>
    <n v="250"/>
    <n v="12"/>
    <n v="11771.64"/>
    <n v="588.58000000000004"/>
    <n v="11183.06"/>
    <n v="11.18"/>
    <n v="245242.5"/>
    <n v="-234059.44"/>
    <n v="-234.06"/>
    <d v="2023-10-26T00:00:00"/>
    <x v="9"/>
    <s v="Q4"/>
    <x v="2"/>
    <s v="Bob Brown"/>
    <x v="3"/>
    <x v="2"/>
  </r>
  <r>
    <x v="4"/>
    <x v="283"/>
    <x v="0"/>
    <s v="Low"/>
    <n v="1958.5"/>
    <n v="5"/>
    <n v="12"/>
    <n v="23502"/>
    <n v="1175.0999999999999"/>
    <n v="22326.9"/>
    <n v="22.33"/>
    <n v="9792.5"/>
    <n v="12534.4"/>
    <n v="12.53"/>
    <d v="2023-10-26T00:00:00"/>
    <x v="9"/>
    <s v="Q4"/>
    <x v="2"/>
    <s v="Alice Rodriguez"/>
    <x v="0"/>
    <x v="4"/>
  </r>
  <r>
    <x v="1"/>
    <x v="269"/>
    <x v="5"/>
    <s v="High"/>
    <n v="1590.66"/>
    <n v="260"/>
    <n v="15"/>
    <n v="23859.9"/>
    <n v="3578.99"/>
    <n v="20280.91"/>
    <n v="20.28"/>
    <n v="413571.6"/>
    <n v="-393290.69"/>
    <n v="-393.29"/>
    <d v="2023-10-27T00:00:00"/>
    <x v="9"/>
    <s v="Q4"/>
    <x v="2"/>
    <s v="Nina Davis"/>
    <x v="5"/>
    <x v="3"/>
  </r>
  <r>
    <x v="1"/>
    <x v="284"/>
    <x v="0"/>
    <s v="High"/>
    <n v="825.78"/>
    <n v="5"/>
    <n v="15"/>
    <n v="12386.7"/>
    <n v="1858.01"/>
    <n v="10528.69"/>
    <n v="10.53"/>
    <n v="4128.8999999999996"/>
    <n v="6399.79"/>
    <n v="6.4"/>
    <d v="2023-10-28T00:00:00"/>
    <x v="9"/>
    <s v="Q4"/>
    <x v="2"/>
    <s v="Charlie Gonzalez"/>
    <x v="0"/>
    <x v="6"/>
  </r>
  <r>
    <x v="3"/>
    <x v="268"/>
    <x v="2"/>
    <s v="High"/>
    <n v="3090.8"/>
    <n v="120"/>
    <n v="350"/>
    <n v="1081780"/>
    <n v="162267"/>
    <n v="919513"/>
    <n v="919.51"/>
    <n v="370896"/>
    <n v="548617"/>
    <n v="548.62"/>
    <d v="2023-10-29T00:00:00"/>
    <x v="9"/>
    <s v="Q4"/>
    <x v="2"/>
    <s v="Bob Smith"/>
    <x v="2"/>
    <x v="0"/>
  </r>
  <r>
    <x v="0"/>
    <x v="169"/>
    <x v="1"/>
    <s v="None"/>
    <n v="1533.01"/>
    <n v="10"/>
    <n v="125"/>
    <n v="191626.25"/>
    <n v="0"/>
    <n v="191626.25"/>
    <n v="191.63"/>
    <n v="15330.1"/>
    <n v="176296.15"/>
    <n v="176.3"/>
    <d v="2023-10-29T00:00:00"/>
    <x v="9"/>
    <s v="Q4"/>
    <x v="2"/>
    <s v="Grace Johnson"/>
    <x v="1"/>
    <x v="6"/>
  </r>
  <r>
    <x v="4"/>
    <x v="266"/>
    <x v="3"/>
    <s v="Low"/>
    <n v="788.29"/>
    <n v="250"/>
    <n v="12"/>
    <n v="9459.48"/>
    <n v="472.97"/>
    <n v="8986.51"/>
    <n v="8.99"/>
    <n v="197072.5"/>
    <n v="-188085.99"/>
    <n v="-188.09"/>
    <d v="2023-10-30T00:00:00"/>
    <x v="9"/>
    <s v="Q4"/>
    <x v="2"/>
    <s v="Paul Wilson"/>
    <x v="3"/>
    <x v="4"/>
  </r>
  <r>
    <x v="0"/>
    <x v="152"/>
    <x v="0"/>
    <s v="Low"/>
    <n v="1769.6"/>
    <n v="5"/>
    <n v="125"/>
    <n v="221200"/>
    <n v="11060"/>
    <n v="210140"/>
    <n v="210.14"/>
    <n v="8848"/>
    <n v="201292"/>
    <n v="201.29"/>
    <d v="2023-10-30T00:00:00"/>
    <x v="9"/>
    <s v="Q4"/>
    <x v="2"/>
    <s v="Oscar Jones"/>
    <x v="0"/>
    <x v="7"/>
  </r>
  <r>
    <x v="0"/>
    <x v="196"/>
    <x v="1"/>
    <s v="High"/>
    <n v="2470.65"/>
    <n v="10"/>
    <n v="125"/>
    <n v="308831.25"/>
    <n v="46324.69"/>
    <n v="262506.56"/>
    <n v="262.51"/>
    <n v="24706.5"/>
    <n v="237800.06"/>
    <n v="237.8"/>
    <d v="2023-10-30T00:00:00"/>
    <x v="9"/>
    <s v="Q4"/>
    <x v="2"/>
    <s v="Rachel Miller"/>
    <x v="1"/>
    <x v="1"/>
  </r>
  <r>
    <x v="1"/>
    <x v="240"/>
    <x v="3"/>
    <s v="High"/>
    <n v="1522.16"/>
    <n v="250"/>
    <n v="15"/>
    <n v="22832.400000000001"/>
    <n v="3424.86"/>
    <n v="19407.54"/>
    <n v="19.41"/>
    <n v="380540"/>
    <n v="-361132.46"/>
    <n v="-361.13"/>
    <d v="2023-10-30T00:00:00"/>
    <x v="9"/>
    <s v="Q4"/>
    <x v="2"/>
    <s v="Grace Jackson"/>
    <x v="3"/>
    <x v="4"/>
  </r>
  <r>
    <x v="1"/>
    <x v="258"/>
    <x v="5"/>
    <s v="None"/>
    <n v="1617.09"/>
    <n v="260"/>
    <n v="15"/>
    <n v="24256.35"/>
    <n v="0"/>
    <n v="24256.35"/>
    <n v="24.26"/>
    <n v="420443.4"/>
    <n v="-396187.05"/>
    <n v="-396.19"/>
    <d v="2023-10-30T00:00:00"/>
    <x v="9"/>
    <s v="Q4"/>
    <x v="2"/>
    <s v="Steve Williams"/>
    <x v="5"/>
    <x v="1"/>
  </r>
  <r>
    <x v="3"/>
    <x v="168"/>
    <x v="5"/>
    <s v="Medium"/>
    <n v="1596.17"/>
    <n v="260"/>
    <n v="350"/>
    <n v="558659.5"/>
    <n v="55865.95"/>
    <n v="502793.55"/>
    <n v="502.79"/>
    <n v="415004.2"/>
    <n v="87789.35"/>
    <n v="87.79"/>
    <d v="2023-10-30T00:00:00"/>
    <x v="9"/>
    <s v="Q4"/>
    <x v="2"/>
    <s v="Eva Taylor"/>
    <x v="5"/>
    <x v="0"/>
  </r>
  <r>
    <x v="0"/>
    <x v="298"/>
    <x v="1"/>
    <s v="High"/>
    <n v="1649.03"/>
    <n v="10"/>
    <n v="125"/>
    <n v="206128.75"/>
    <n v="30919.31"/>
    <n v="175209.44"/>
    <n v="175.21"/>
    <n v="16490.3"/>
    <n v="158719.14000000001"/>
    <n v="158.72"/>
    <d v="2023-10-31T00:00:00"/>
    <x v="9"/>
    <s v="Q4"/>
    <x v="2"/>
    <s v="Mike Rodriguez"/>
    <x v="1"/>
    <x v="2"/>
  </r>
  <r>
    <x v="4"/>
    <x v="236"/>
    <x v="0"/>
    <s v="High"/>
    <n v="1683.72"/>
    <n v="5"/>
    <n v="12"/>
    <n v="20204.64"/>
    <n v="3030.7"/>
    <n v="17173.939999999999"/>
    <n v="17.170000000000002"/>
    <n v="8418.6"/>
    <n v="8755.34"/>
    <n v="8.76"/>
    <d v="2023-11-01T00:00:00"/>
    <x v="6"/>
    <s v="Q4"/>
    <x v="2"/>
    <s v="Charlie Johnson"/>
    <x v="0"/>
    <x v="0"/>
  </r>
  <r>
    <x v="4"/>
    <x v="167"/>
    <x v="5"/>
    <s v="High"/>
    <n v="1532.61"/>
    <n v="260"/>
    <n v="12"/>
    <n v="18391.32"/>
    <n v="2758.7"/>
    <n v="15632.62"/>
    <n v="15.63"/>
    <n v="398478.6"/>
    <n v="-382845.98"/>
    <n v="-382.85"/>
    <d v="2023-11-02T00:00:00"/>
    <x v="6"/>
    <s v="Q4"/>
    <x v="2"/>
    <s v="Quincy Brown"/>
    <x v="5"/>
    <x v="2"/>
  </r>
  <r>
    <x v="0"/>
    <x v="246"/>
    <x v="1"/>
    <s v="Low"/>
    <n v="1999.84"/>
    <n v="10"/>
    <n v="125"/>
    <n v="249980"/>
    <n v="12499"/>
    <n v="237481"/>
    <n v="237.48"/>
    <n v="19998.400000000001"/>
    <n v="217482.6"/>
    <n v="217.48"/>
    <d v="2023-11-02T00:00:00"/>
    <x v="6"/>
    <s v="Q4"/>
    <x v="2"/>
    <s v="Frank Anderson"/>
    <x v="1"/>
    <x v="5"/>
  </r>
  <r>
    <x v="0"/>
    <x v="192"/>
    <x v="2"/>
    <s v="Low"/>
    <n v="2402.66"/>
    <n v="120"/>
    <n v="125"/>
    <n v="300332.5"/>
    <n v="15016.62"/>
    <n v="285315.88"/>
    <n v="285.32"/>
    <n v="288319.2"/>
    <n v="-3003.32"/>
    <n v="-3"/>
    <d v="2023-11-03T00:00:00"/>
    <x v="6"/>
    <s v="Q4"/>
    <x v="2"/>
    <s v="Alice Williams"/>
    <x v="2"/>
    <x v="1"/>
  </r>
  <r>
    <x v="3"/>
    <x v="186"/>
    <x v="1"/>
    <s v="Medium"/>
    <n v="3945.03"/>
    <n v="10"/>
    <n v="350"/>
    <n v="1380760.5"/>
    <n v="138076.04999999999"/>
    <n v="1242684.45"/>
    <n v="1242.68"/>
    <n v="39450.300000000003"/>
    <n v="1203234.1499999999"/>
    <n v="1203.23"/>
    <d v="2023-11-03T00:00:00"/>
    <x v="6"/>
    <s v="Q4"/>
    <x v="2"/>
    <s v="Grace Martinez"/>
    <x v="1"/>
    <x v="5"/>
  </r>
  <r>
    <x v="1"/>
    <x v="170"/>
    <x v="0"/>
    <s v="High"/>
    <n v="1037.25"/>
    <n v="5"/>
    <n v="15"/>
    <n v="15558.75"/>
    <n v="2333.81"/>
    <n v="13224.94"/>
    <n v="13.22"/>
    <n v="5186.25"/>
    <n v="8038.69"/>
    <n v="8.0399999999999991"/>
    <d v="2023-11-04T00:00:00"/>
    <x v="6"/>
    <s v="Q4"/>
    <x v="2"/>
    <s v="Ian Jones"/>
    <x v="0"/>
    <x v="2"/>
  </r>
  <r>
    <x v="0"/>
    <x v="168"/>
    <x v="3"/>
    <s v="High"/>
    <n v="2118.0500000000002"/>
    <n v="250"/>
    <n v="125"/>
    <n v="264756.25"/>
    <n v="39713.440000000002"/>
    <n v="225042.81"/>
    <n v="225.04"/>
    <n v="529512.5"/>
    <n v="-304469.69"/>
    <n v="-304.47000000000003"/>
    <d v="2023-11-05T00:00:00"/>
    <x v="6"/>
    <s v="Q4"/>
    <x v="2"/>
    <s v="Eva Taylor"/>
    <x v="3"/>
    <x v="7"/>
  </r>
  <r>
    <x v="4"/>
    <x v="289"/>
    <x v="1"/>
    <s v="Medium"/>
    <n v="985.52"/>
    <n v="10"/>
    <n v="12"/>
    <n v="11826.24"/>
    <n v="1182.6199999999999"/>
    <n v="10643.62"/>
    <n v="10.64"/>
    <n v="9855.2000000000007"/>
    <n v="788.42"/>
    <n v="0.79"/>
    <d v="2023-11-05T00:00:00"/>
    <x v="6"/>
    <s v="Q4"/>
    <x v="2"/>
    <s v="Bob Garcia"/>
    <x v="1"/>
    <x v="7"/>
  </r>
  <r>
    <x v="4"/>
    <x v="236"/>
    <x v="4"/>
    <s v="Low"/>
    <n v="603.30999999999995"/>
    <n v="3"/>
    <n v="12"/>
    <n v="7239.72"/>
    <n v="361.99"/>
    <n v="6877.73"/>
    <n v="6.88"/>
    <n v="1809.93"/>
    <n v="5067.8"/>
    <n v="5.07"/>
    <d v="2023-11-05T00:00:00"/>
    <x v="6"/>
    <s v="Q4"/>
    <x v="2"/>
    <s v="Charlie Johnson"/>
    <x v="4"/>
    <x v="2"/>
  </r>
  <r>
    <x v="2"/>
    <x v="155"/>
    <x v="2"/>
    <s v="Medium"/>
    <n v="563.26"/>
    <n v="120"/>
    <n v="300"/>
    <n v="168978"/>
    <n v="16897.8"/>
    <n v="152080.20000000001"/>
    <n v="152.08000000000001"/>
    <n v="67591.199999999997"/>
    <n v="84489"/>
    <n v="84.49"/>
    <d v="2023-11-05T00:00:00"/>
    <x v="6"/>
    <s v="Q4"/>
    <x v="2"/>
    <s v="Oscar Moore"/>
    <x v="2"/>
    <x v="6"/>
  </r>
  <r>
    <x v="0"/>
    <x v="222"/>
    <x v="4"/>
    <s v="Medium"/>
    <n v="2552.0300000000002"/>
    <n v="3"/>
    <n v="125"/>
    <n v="319003.75"/>
    <n v="31900.38"/>
    <n v="287103.37"/>
    <n v="287.10000000000002"/>
    <n v="7656.09"/>
    <n v="279447.28000000003"/>
    <n v="279.45"/>
    <d v="2023-11-06T00:00:00"/>
    <x v="6"/>
    <s v="Q4"/>
    <x v="2"/>
    <s v="Steve Jackson"/>
    <x v="4"/>
    <x v="3"/>
  </r>
  <r>
    <x v="0"/>
    <x v="258"/>
    <x v="5"/>
    <s v="High"/>
    <n v="1379.74"/>
    <n v="260"/>
    <n v="125"/>
    <n v="172467.5"/>
    <n v="25870.12"/>
    <n v="146597.38"/>
    <n v="146.6"/>
    <n v="358732.4"/>
    <n v="-212135.02"/>
    <n v="-212.14"/>
    <d v="2023-11-06T00:00:00"/>
    <x v="6"/>
    <s v="Q4"/>
    <x v="2"/>
    <s v="Steve Williams"/>
    <x v="5"/>
    <x v="7"/>
  </r>
  <r>
    <x v="1"/>
    <x v="243"/>
    <x v="4"/>
    <s v="Medium"/>
    <n v="983.9"/>
    <n v="3"/>
    <n v="15"/>
    <n v="14758.5"/>
    <n v="1475.85"/>
    <n v="13282.65"/>
    <n v="13.28"/>
    <n v="2951.7"/>
    <n v="10330.950000000001"/>
    <n v="10.33"/>
    <d v="2023-11-06T00:00:00"/>
    <x v="6"/>
    <s v="Q4"/>
    <x v="2"/>
    <s v="Hannah Moore"/>
    <x v="4"/>
    <x v="5"/>
  </r>
  <r>
    <x v="0"/>
    <x v="276"/>
    <x v="4"/>
    <s v="None"/>
    <n v="1087.55"/>
    <n v="3"/>
    <n v="125"/>
    <n v="135943.75"/>
    <n v="0"/>
    <n v="135943.75"/>
    <n v="135.94"/>
    <n v="3262.65"/>
    <n v="132681.1"/>
    <n v="132.68"/>
    <d v="2023-11-07T00:00:00"/>
    <x v="6"/>
    <s v="Q4"/>
    <x v="2"/>
    <s v="Ian Anderson"/>
    <x v="4"/>
    <x v="2"/>
  </r>
  <r>
    <x v="0"/>
    <x v="250"/>
    <x v="1"/>
    <s v="None"/>
    <n v="1970.74"/>
    <n v="10"/>
    <n v="125"/>
    <n v="246342.5"/>
    <n v="0"/>
    <n v="246342.5"/>
    <n v="246.34"/>
    <n v="19707.400000000001"/>
    <n v="226635.1"/>
    <n v="226.64"/>
    <d v="2023-11-08T00:00:00"/>
    <x v="6"/>
    <s v="Q4"/>
    <x v="2"/>
    <s v="Quincy Taylor"/>
    <x v="1"/>
    <x v="1"/>
  </r>
  <r>
    <x v="4"/>
    <x v="208"/>
    <x v="5"/>
    <s v="High"/>
    <n v="1486.88"/>
    <n v="260"/>
    <n v="12"/>
    <n v="17842.560000000001"/>
    <n v="2676.38"/>
    <n v="15166.18"/>
    <n v="15.17"/>
    <n v="386588.8"/>
    <n v="-371422.62"/>
    <n v="-371.42"/>
    <d v="2023-11-08T00:00:00"/>
    <x v="6"/>
    <s v="Q4"/>
    <x v="2"/>
    <s v="Laura Jackson"/>
    <x v="5"/>
    <x v="4"/>
  </r>
  <r>
    <x v="2"/>
    <x v="283"/>
    <x v="1"/>
    <s v="None"/>
    <n v="210.47"/>
    <n v="10"/>
    <n v="300"/>
    <n v="63141"/>
    <n v="0"/>
    <n v="63141"/>
    <n v="63.14"/>
    <n v="2104.6999999999998"/>
    <n v="61036.3"/>
    <n v="61.04"/>
    <d v="2023-11-08T00:00:00"/>
    <x v="6"/>
    <s v="Q4"/>
    <x v="2"/>
    <s v="Alice Rodriguez"/>
    <x v="1"/>
    <x v="3"/>
  </r>
  <r>
    <x v="0"/>
    <x v="181"/>
    <x v="3"/>
    <s v="None"/>
    <n v="1721.85"/>
    <n v="250"/>
    <n v="125"/>
    <n v="215231.25"/>
    <n v="0"/>
    <n v="215231.25"/>
    <n v="215.23"/>
    <n v="430462.5"/>
    <n v="-215231.25"/>
    <n v="-215.23"/>
    <d v="2023-11-08T00:00:00"/>
    <x v="6"/>
    <s v="Q4"/>
    <x v="2"/>
    <s v="Hannah Williams"/>
    <x v="3"/>
    <x v="6"/>
  </r>
  <r>
    <x v="0"/>
    <x v="171"/>
    <x v="4"/>
    <s v="Medium"/>
    <n v="2058.04"/>
    <n v="3"/>
    <n v="125"/>
    <n v="257255"/>
    <n v="25725.5"/>
    <n v="231529.5"/>
    <n v="231.53"/>
    <n v="6174.12"/>
    <n v="225355.38"/>
    <n v="225.36"/>
    <d v="2023-11-09T00:00:00"/>
    <x v="6"/>
    <s v="Q4"/>
    <x v="2"/>
    <s v="Julia Brown"/>
    <x v="4"/>
    <x v="1"/>
  </r>
  <r>
    <x v="0"/>
    <x v="224"/>
    <x v="1"/>
    <s v="None"/>
    <n v="1202.45"/>
    <n v="10"/>
    <n v="125"/>
    <n v="150306.25"/>
    <n v="0"/>
    <n v="150306.25"/>
    <n v="150.31"/>
    <n v="12024.5"/>
    <n v="138281.75"/>
    <n v="138.28"/>
    <d v="2023-11-09T00:00:00"/>
    <x v="6"/>
    <s v="Q4"/>
    <x v="2"/>
    <s v="Steve Moore"/>
    <x v="1"/>
    <x v="3"/>
  </r>
  <r>
    <x v="3"/>
    <x v="188"/>
    <x v="1"/>
    <s v="Low"/>
    <n v="2578.58"/>
    <n v="10"/>
    <n v="350"/>
    <n v="902503"/>
    <n v="45125.15"/>
    <n v="857377.85"/>
    <n v="857.38"/>
    <n v="25785.8"/>
    <n v="831592.05"/>
    <n v="831.59"/>
    <d v="2023-11-10T00:00:00"/>
    <x v="6"/>
    <s v="Q4"/>
    <x v="2"/>
    <s v="Ian Taylor"/>
    <x v="1"/>
    <x v="3"/>
  </r>
  <r>
    <x v="1"/>
    <x v="278"/>
    <x v="4"/>
    <s v="High"/>
    <n v="1619.16"/>
    <n v="3"/>
    <n v="15"/>
    <n v="24287.4"/>
    <n v="3643.11"/>
    <n v="20644.29"/>
    <n v="20.64"/>
    <n v="4857.4799999999996"/>
    <n v="15786.81"/>
    <n v="15.79"/>
    <d v="2023-11-10T00:00:00"/>
    <x v="6"/>
    <s v="Q4"/>
    <x v="2"/>
    <s v="Oscar Martinez"/>
    <x v="4"/>
    <x v="5"/>
  </r>
  <r>
    <x v="3"/>
    <x v="166"/>
    <x v="0"/>
    <s v="Low"/>
    <n v="3377.38"/>
    <n v="5"/>
    <n v="350"/>
    <n v="1182083"/>
    <n v="59104.15"/>
    <n v="1122978.8500000001"/>
    <n v="1122.98"/>
    <n v="16886.900000000001"/>
    <n v="1106091.95"/>
    <n v="1106.0899999999999"/>
    <d v="2023-11-11T00:00:00"/>
    <x v="6"/>
    <s v="Q4"/>
    <x v="2"/>
    <s v="Julia Gonzalez"/>
    <x v="0"/>
    <x v="6"/>
  </r>
  <r>
    <x v="2"/>
    <x v="219"/>
    <x v="5"/>
    <s v="Low"/>
    <n v="627.12"/>
    <n v="260"/>
    <n v="300"/>
    <n v="188136"/>
    <n v="9406.7999999999993"/>
    <n v="178729.2"/>
    <n v="178.73"/>
    <n v="163051.20000000001"/>
    <n v="15678"/>
    <n v="15.68"/>
    <d v="2023-11-12T00:00:00"/>
    <x v="6"/>
    <s v="Q4"/>
    <x v="2"/>
    <s v="Kevin Johnson"/>
    <x v="5"/>
    <x v="7"/>
  </r>
  <r>
    <x v="2"/>
    <x v="248"/>
    <x v="4"/>
    <s v="Medium"/>
    <n v="875.88"/>
    <n v="3"/>
    <n v="300"/>
    <n v="262764"/>
    <n v="26276.400000000001"/>
    <n v="236487.6"/>
    <n v="236.49"/>
    <n v="2627.64"/>
    <n v="233859.96"/>
    <n v="233.86"/>
    <d v="2023-11-12T00:00:00"/>
    <x v="6"/>
    <s v="Q4"/>
    <x v="2"/>
    <s v="Ian Williams"/>
    <x v="4"/>
    <x v="6"/>
  </r>
  <r>
    <x v="2"/>
    <x v="172"/>
    <x v="4"/>
    <s v="Low"/>
    <n v="650.52"/>
    <n v="3"/>
    <n v="300"/>
    <n v="195156"/>
    <n v="9757.7999999999993"/>
    <n v="185398.2"/>
    <n v="185.4"/>
    <n v="1951.56"/>
    <n v="183446.64"/>
    <n v="183.45"/>
    <d v="2023-11-13T00:00:00"/>
    <x v="6"/>
    <s v="Q4"/>
    <x v="2"/>
    <s v="Grace Moore"/>
    <x v="4"/>
    <x v="3"/>
  </r>
  <r>
    <x v="4"/>
    <x v="233"/>
    <x v="5"/>
    <s v="Medium"/>
    <n v="1040.01"/>
    <n v="260"/>
    <n v="12"/>
    <n v="12480.12"/>
    <n v="1248.01"/>
    <n v="11232.11"/>
    <n v="11.23"/>
    <n v="270402.59999999998"/>
    <n v="-259170.49"/>
    <n v="-259.17"/>
    <d v="2023-11-13T00:00:00"/>
    <x v="6"/>
    <s v="Q4"/>
    <x v="2"/>
    <s v="Steve Thomas"/>
    <x v="5"/>
    <x v="7"/>
  </r>
  <r>
    <x v="3"/>
    <x v="150"/>
    <x v="0"/>
    <s v="None"/>
    <n v="3948.87"/>
    <n v="5"/>
    <n v="350"/>
    <n v="1382104.5"/>
    <n v="0"/>
    <n v="1382104.5"/>
    <n v="1382.1"/>
    <n v="19744.349999999999"/>
    <n v="1362360.15"/>
    <n v="1362.36"/>
    <d v="2023-11-13T00:00:00"/>
    <x v="6"/>
    <s v="Q4"/>
    <x v="2"/>
    <s v="Alice Moore"/>
    <x v="0"/>
    <x v="0"/>
  </r>
  <r>
    <x v="1"/>
    <x v="154"/>
    <x v="2"/>
    <s v="None"/>
    <n v="950.5"/>
    <n v="120"/>
    <n v="15"/>
    <n v="14257.5"/>
    <n v="0"/>
    <n v="14257.5"/>
    <n v="14.26"/>
    <n v="114060"/>
    <n v="-99802.5"/>
    <n v="-99.8"/>
    <d v="2023-11-13T00:00:00"/>
    <x v="6"/>
    <s v="Q4"/>
    <x v="2"/>
    <s v="Bob Johnson"/>
    <x v="2"/>
    <x v="3"/>
  </r>
  <r>
    <x v="2"/>
    <x v="260"/>
    <x v="0"/>
    <s v="Medium"/>
    <n v="935.29"/>
    <n v="5"/>
    <n v="300"/>
    <n v="280587"/>
    <n v="28058.7"/>
    <n v="252528.3"/>
    <n v="252.53"/>
    <n v="4676.45"/>
    <n v="247851.85"/>
    <n v="247.85"/>
    <d v="2023-11-14T00:00:00"/>
    <x v="6"/>
    <s v="Q4"/>
    <x v="2"/>
    <s v="David Brown"/>
    <x v="0"/>
    <x v="2"/>
  </r>
  <r>
    <x v="0"/>
    <x v="287"/>
    <x v="3"/>
    <s v="Medium"/>
    <n v="1312.21"/>
    <n v="250"/>
    <n v="125"/>
    <n v="164026.25"/>
    <n v="16402.62"/>
    <n v="147623.63"/>
    <n v="147.62"/>
    <n v="328052.5"/>
    <n v="-180428.87"/>
    <n v="-180.43"/>
    <d v="2023-11-14T00:00:00"/>
    <x v="6"/>
    <s v="Q4"/>
    <x v="2"/>
    <s v="Laura Martinez"/>
    <x v="3"/>
    <x v="4"/>
  </r>
  <r>
    <x v="4"/>
    <x v="176"/>
    <x v="1"/>
    <s v="Low"/>
    <n v="884.37"/>
    <n v="10"/>
    <n v="12"/>
    <n v="10612.44"/>
    <n v="530.62"/>
    <n v="10081.82"/>
    <n v="10.08"/>
    <n v="8843.7000000000007"/>
    <n v="1238.1199999999999"/>
    <n v="1.24"/>
    <d v="2023-11-14T00:00:00"/>
    <x v="6"/>
    <s v="Q4"/>
    <x v="2"/>
    <s v="Kevin Brown"/>
    <x v="1"/>
    <x v="4"/>
  </r>
  <r>
    <x v="4"/>
    <x v="284"/>
    <x v="3"/>
    <s v="Low"/>
    <n v="1601.4"/>
    <n v="250"/>
    <n v="12"/>
    <n v="19216.8"/>
    <n v="960.84"/>
    <n v="18255.96"/>
    <n v="18.260000000000002"/>
    <n v="400350"/>
    <n v="-382094.04"/>
    <n v="-382.09"/>
    <d v="2023-11-14T00:00:00"/>
    <x v="6"/>
    <s v="Q4"/>
    <x v="2"/>
    <s v="Charlie Gonzalez"/>
    <x v="3"/>
    <x v="5"/>
  </r>
  <r>
    <x v="1"/>
    <x v="191"/>
    <x v="3"/>
    <s v="None"/>
    <n v="1392.85"/>
    <n v="250"/>
    <n v="15"/>
    <n v="20892.75"/>
    <n v="0"/>
    <n v="20892.75"/>
    <n v="20.89"/>
    <n v="348212.5"/>
    <n v="-327319.75"/>
    <n v="-327.32"/>
    <d v="2023-11-14T00:00:00"/>
    <x v="6"/>
    <s v="Q4"/>
    <x v="2"/>
    <s v="Oscar Taylor"/>
    <x v="3"/>
    <x v="4"/>
  </r>
  <r>
    <x v="4"/>
    <x v="282"/>
    <x v="3"/>
    <s v="None"/>
    <n v="1670.18"/>
    <n v="250"/>
    <n v="12"/>
    <n v="20042.16"/>
    <n v="0"/>
    <n v="20042.16"/>
    <n v="20.04"/>
    <n v="417545"/>
    <n v="-397502.84"/>
    <n v="-397.5"/>
    <d v="2023-11-15T00:00:00"/>
    <x v="6"/>
    <s v="Q4"/>
    <x v="2"/>
    <s v="Eva Miller"/>
    <x v="3"/>
    <x v="5"/>
  </r>
  <r>
    <x v="3"/>
    <x v="280"/>
    <x v="3"/>
    <s v="None"/>
    <n v="3609.36"/>
    <n v="250"/>
    <n v="350"/>
    <n v="1263276"/>
    <n v="0"/>
    <n v="1263276"/>
    <n v="1263.28"/>
    <n v="902340"/>
    <n v="360936"/>
    <n v="360.94"/>
    <d v="2023-11-15T00:00:00"/>
    <x v="6"/>
    <s v="Q4"/>
    <x v="2"/>
    <s v="David Gonzalez"/>
    <x v="3"/>
    <x v="3"/>
  </r>
  <r>
    <x v="3"/>
    <x v="263"/>
    <x v="0"/>
    <s v="Medium"/>
    <n v="2573.15"/>
    <n v="5"/>
    <n v="350"/>
    <n v="900602.5"/>
    <n v="90060.25"/>
    <n v="810542.25"/>
    <n v="810.54"/>
    <n v="12865.75"/>
    <n v="797676.5"/>
    <n v="797.68"/>
    <d v="2023-11-16T00:00:00"/>
    <x v="6"/>
    <s v="Q4"/>
    <x v="2"/>
    <s v="Rachel Martinez"/>
    <x v="0"/>
    <x v="5"/>
  </r>
  <r>
    <x v="4"/>
    <x v="251"/>
    <x v="1"/>
    <s v="Medium"/>
    <n v="1253.5999999999999"/>
    <n v="10"/>
    <n v="12"/>
    <n v="15043.2"/>
    <n v="1504.32"/>
    <n v="13538.88"/>
    <n v="13.54"/>
    <n v="12536"/>
    <n v="1002.88"/>
    <n v="1"/>
    <d v="2023-11-16T00:00:00"/>
    <x v="6"/>
    <s v="Q4"/>
    <x v="2"/>
    <s v="Tina Jackson"/>
    <x v="1"/>
    <x v="3"/>
  </r>
  <r>
    <x v="0"/>
    <x v="226"/>
    <x v="5"/>
    <s v="High"/>
    <n v="2942.08"/>
    <n v="260"/>
    <n v="125"/>
    <n v="367760"/>
    <n v="55164"/>
    <n v="312596"/>
    <n v="312.60000000000002"/>
    <n v="764940.80000000005"/>
    <n v="-452344.8"/>
    <n v="-452.34"/>
    <d v="2023-11-16T00:00:00"/>
    <x v="6"/>
    <s v="Q4"/>
    <x v="2"/>
    <s v="Nina Johnson"/>
    <x v="5"/>
    <x v="1"/>
  </r>
  <r>
    <x v="3"/>
    <x v="257"/>
    <x v="2"/>
    <s v="High"/>
    <n v="1444.04"/>
    <n v="120"/>
    <n v="350"/>
    <n v="505414"/>
    <n v="75812.100000000006"/>
    <n v="429601.9"/>
    <n v="429.6"/>
    <n v="173284.8"/>
    <n v="256317.1"/>
    <n v="256.32"/>
    <d v="2023-11-17T00:00:00"/>
    <x v="6"/>
    <s v="Q4"/>
    <x v="2"/>
    <s v="Rachel Smith"/>
    <x v="2"/>
    <x v="5"/>
  </r>
  <r>
    <x v="3"/>
    <x v="261"/>
    <x v="4"/>
    <s v="None"/>
    <n v="2644.46"/>
    <n v="3"/>
    <n v="350"/>
    <n v="925561"/>
    <n v="0"/>
    <n v="925561"/>
    <n v="925.56"/>
    <n v="7933.38"/>
    <n v="917627.62"/>
    <n v="917.63"/>
    <d v="2023-11-17T00:00:00"/>
    <x v="6"/>
    <s v="Q4"/>
    <x v="2"/>
    <s v="Mike Smith"/>
    <x v="4"/>
    <x v="4"/>
  </r>
  <r>
    <x v="3"/>
    <x v="261"/>
    <x v="4"/>
    <s v="High"/>
    <n v="3321.48"/>
    <n v="3"/>
    <n v="350"/>
    <n v="1162518"/>
    <n v="174377.7"/>
    <n v="988140.3"/>
    <n v="988.14"/>
    <n v="9964.44"/>
    <n v="978175.86"/>
    <n v="978.18"/>
    <d v="2023-11-17T00:00:00"/>
    <x v="6"/>
    <s v="Q4"/>
    <x v="2"/>
    <s v="Mike Smith"/>
    <x v="4"/>
    <x v="2"/>
  </r>
  <r>
    <x v="3"/>
    <x v="164"/>
    <x v="4"/>
    <s v="Low"/>
    <n v="2463.58"/>
    <n v="3"/>
    <n v="350"/>
    <n v="862253"/>
    <n v="43112.65"/>
    <n v="819140.35"/>
    <n v="819.14"/>
    <n v="7390.74"/>
    <n v="811749.61"/>
    <n v="811.75"/>
    <d v="2023-11-18T00:00:00"/>
    <x v="6"/>
    <s v="Q4"/>
    <x v="2"/>
    <s v="Quincy Garcia"/>
    <x v="4"/>
    <x v="3"/>
  </r>
  <r>
    <x v="4"/>
    <x v="211"/>
    <x v="5"/>
    <s v="Low"/>
    <n v="863.47"/>
    <n v="260"/>
    <n v="12"/>
    <n v="10361.64"/>
    <n v="518.08000000000004"/>
    <n v="9843.56"/>
    <n v="9.84"/>
    <n v="224502.2"/>
    <n v="-214658.64"/>
    <n v="-214.66"/>
    <d v="2023-11-18T00:00:00"/>
    <x v="6"/>
    <s v="Q4"/>
    <x v="2"/>
    <s v="Julia Anderson"/>
    <x v="5"/>
    <x v="4"/>
  </r>
  <r>
    <x v="2"/>
    <x v="172"/>
    <x v="5"/>
    <s v="None"/>
    <n v="290.02"/>
    <n v="260"/>
    <n v="300"/>
    <n v="87006"/>
    <n v="0"/>
    <n v="87006"/>
    <n v="87.01"/>
    <n v="75405.2"/>
    <n v="11600.8"/>
    <n v="11.6"/>
    <d v="2023-11-19T00:00:00"/>
    <x v="6"/>
    <s v="Q4"/>
    <x v="2"/>
    <s v="Grace Moore"/>
    <x v="5"/>
    <x v="6"/>
  </r>
  <r>
    <x v="2"/>
    <x v="231"/>
    <x v="2"/>
    <s v="Low"/>
    <n v="456.59"/>
    <n v="120"/>
    <n v="300"/>
    <n v="136977"/>
    <n v="6848.85"/>
    <n v="130128.15"/>
    <n v="130.13"/>
    <n v="54790.8"/>
    <n v="75337.350000000006"/>
    <n v="75.34"/>
    <d v="2023-11-20T00:00:00"/>
    <x v="6"/>
    <s v="Q4"/>
    <x v="2"/>
    <s v="Hannah Brown"/>
    <x v="2"/>
    <x v="0"/>
  </r>
  <r>
    <x v="1"/>
    <x v="244"/>
    <x v="2"/>
    <s v="High"/>
    <n v="1434.77"/>
    <n v="120"/>
    <n v="15"/>
    <n v="21521.55"/>
    <n v="3228.23"/>
    <n v="18293.32"/>
    <n v="18.29"/>
    <n v="172172.4"/>
    <n v="-153879.07999999999"/>
    <n v="-153.88"/>
    <d v="2023-11-20T00:00:00"/>
    <x v="6"/>
    <s v="Q4"/>
    <x v="2"/>
    <s v="Hannah Smith"/>
    <x v="2"/>
    <x v="7"/>
  </r>
  <r>
    <x v="1"/>
    <x v="163"/>
    <x v="1"/>
    <s v="Medium"/>
    <n v="733.99"/>
    <n v="10"/>
    <n v="15"/>
    <n v="11009.85"/>
    <n v="1100.99"/>
    <n v="9908.86"/>
    <n v="9.91"/>
    <n v="7339.9"/>
    <n v="2568.96"/>
    <n v="2.57"/>
    <d v="2023-11-21T00:00:00"/>
    <x v="6"/>
    <s v="Q4"/>
    <x v="2"/>
    <s v="Nina Martin"/>
    <x v="1"/>
    <x v="1"/>
  </r>
  <r>
    <x v="0"/>
    <x v="276"/>
    <x v="1"/>
    <s v="Low"/>
    <n v="2737.5"/>
    <n v="10"/>
    <n v="125"/>
    <n v="342187.5"/>
    <n v="17109.38"/>
    <n v="325078.12"/>
    <n v="325.08"/>
    <n v="27375"/>
    <n v="297703.12"/>
    <n v="297.7"/>
    <d v="2023-11-21T00:00:00"/>
    <x v="6"/>
    <s v="Q4"/>
    <x v="2"/>
    <s v="Ian Anderson"/>
    <x v="1"/>
    <x v="4"/>
  </r>
  <r>
    <x v="2"/>
    <x v="297"/>
    <x v="5"/>
    <s v="None"/>
    <n v="444.09"/>
    <n v="260"/>
    <n v="300"/>
    <n v="133227"/>
    <n v="0"/>
    <n v="133227"/>
    <n v="133.22999999999999"/>
    <n v="115463.4"/>
    <n v="17763.599999999999"/>
    <n v="17.760000000000002"/>
    <d v="2023-11-22T00:00:00"/>
    <x v="6"/>
    <s v="Q4"/>
    <x v="2"/>
    <s v="Rachel Rodriguez"/>
    <x v="5"/>
    <x v="7"/>
  </r>
  <r>
    <x v="2"/>
    <x v="198"/>
    <x v="1"/>
    <s v="Low"/>
    <n v="363.04"/>
    <n v="10"/>
    <n v="300"/>
    <n v="108912"/>
    <n v="5445.6"/>
    <n v="103466.4"/>
    <n v="103.47"/>
    <n v="3630.4"/>
    <n v="99836"/>
    <n v="99.84"/>
    <d v="2023-11-24T00:00:00"/>
    <x v="6"/>
    <s v="Q4"/>
    <x v="2"/>
    <s v="Laura Davis"/>
    <x v="1"/>
    <x v="4"/>
  </r>
  <r>
    <x v="3"/>
    <x v="183"/>
    <x v="4"/>
    <s v="Low"/>
    <n v="3085.21"/>
    <n v="3"/>
    <n v="350"/>
    <n v="1079823.5"/>
    <n v="53991.18"/>
    <n v="1025832.32"/>
    <n v="1025.83"/>
    <n v="9255.6299999999992"/>
    <n v="1016576.69"/>
    <n v="1016.58"/>
    <d v="2023-11-25T00:00:00"/>
    <x v="6"/>
    <s v="Q4"/>
    <x v="2"/>
    <s v="Tina Garcia"/>
    <x v="4"/>
    <x v="0"/>
  </r>
  <r>
    <x v="4"/>
    <x v="233"/>
    <x v="5"/>
    <s v="None"/>
    <n v="883.18"/>
    <n v="260"/>
    <n v="12"/>
    <n v="10598.16"/>
    <n v="0"/>
    <n v="10598.16"/>
    <n v="10.6"/>
    <n v="229626.8"/>
    <n v="-219028.64"/>
    <n v="-219.03"/>
    <d v="2023-11-26T00:00:00"/>
    <x v="6"/>
    <s v="Q4"/>
    <x v="2"/>
    <s v="Steve Thomas"/>
    <x v="5"/>
    <x v="0"/>
  </r>
  <r>
    <x v="1"/>
    <x v="296"/>
    <x v="5"/>
    <s v="Medium"/>
    <n v="579.63"/>
    <n v="260"/>
    <n v="15"/>
    <n v="8694.4500000000007"/>
    <n v="869.45"/>
    <n v="7825"/>
    <n v="7.83"/>
    <n v="150703.79999999999"/>
    <n v="-142878.79999999999"/>
    <n v="-142.88"/>
    <d v="2023-11-26T00:00:00"/>
    <x v="6"/>
    <s v="Q4"/>
    <x v="2"/>
    <s v="Tina Hernandez"/>
    <x v="5"/>
    <x v="0"/>
  </r>
  <r>
    <x v="3"/>
    <x v="162"/>
    <x v="5"/>
    <s v="Medium"/>
    <n v="2988.94"/>
    <n v="260"/>
    <n v="350"/>
    <n v="1046129"/>
    <n v="104612.9"/>
    <n v="941516.1"/>
    <n v="941.52"/>
    <n v="777124.4"/>
    <n v="164391.70000000001"/>
    <n v="164.39"/>
    <d v="2023-11-26T00:00:00"/>
    <x v="6"/>
    <s v="Q4"/>
    <x v="2"/>
    <s v="David Moore"/>
    <x v="5"/>
    <x v="5"/>
  </r>
  <r>
    <x v="0"/>
    <x v="247"/>
    <x v="2"/>
    <s v="High"/>
    <n v="1462.34"/>
    <n v="120"/>
    <n v="125"/>
    <n v="182792.5"/>
    <n v="27418.880000000001"/>
    <n v="155373.62"/>
    <n v="155.37"/>
    <n v="175480.8"/>
    <n v="-20107.18"/>
    <n v="-20.11"/>
    <d v="2023-11-26T00:00:00"/>
    <x v="6"/>
    <s v="Q4"/>
    <x v="2"/>
    <s v="Alice Anderson"/>
    <x v="2"/>
    <x v="6"/>
  </r>
  <r>
    <x v="0"/>
    <x v="202"/>
    <x v="2"/>
    <s v="High"/>
    <n v="2733.55"/>
    <n v="120"/>
    <n v="125"/>
    <n v="341693.75"/>
    <n v="51254.06"/>
    <n v="290439.69"/>
    <n v="290.44"/>
    <n v="328026"/>
    <n v="-37586.31"/>
    <n v="-37.590000000000003"/>
    <d v="2023-11-27T00:00:00"/>
    <x v="6"/>
    <s v="Q4"/>
    <x v="2"/>
    <s v="Eva Jones"/>
    <x v="2"/>
    <x v="1"/>
  </r>
  <r>
    <x v="1"/>
    <x v="222"/>
    <x v="4"/>
    <s v="High"/>
    <n v="1341.03"/>
    <n v="3"/>
    <n v="15"/>
    <n v="20115.45"/>
    <n v="3017.32"/>
    <n v="17098.13"/>
    <n v="17.100000000000001"/>
    <n v="4023.09"/>
    <n v="13075.04"/>
    <n v="13.08"/>
    <d v="2023-11-27T00:00:00"/>
    <x v="6"/>
    <s v="Q4"/>
    <x v="2"/>
    <s v="Steve Jackson"/>
    <x v="4"/>
    <x v="0"/>
  </r>
  <r>
    <x v="1"/>
    <x v="167"/>
    <x v="4"/>
    <s v="Medium"/>
    <n v="1000.35"/>
    <n v="3"/>
    <n v="15"/>
    <n v="15005.25"/>
    <n v="1500.53"/>
    <n v="13504.72"/>
    <n v="13.5"/>
    <n v="3001.05"/>
    <n v="10503.67"/>
    <n v="10.5"/>
    <d v="2023-11-27T00:00:00"/>
    <x v="6"/>
    <s v="Q4"/>
    <x v="2"/>
    <s v="Quincy Brown"/>
    <x v="4"/>
    <x v="6"/>
  </r>
  <r>
    <x v="0"/>
    <x v="272"/>
    <x v="2"/>
    <s v="Medium"/>
    <n v="1710.76"/>
    <n v="120"/>
    <n v="125"/>
    <n v="213845"/>
    <n v="21384.5"/>
    <n v="192460.5"/>
    <n v="192.46"/>
    <n v="205291.2"/>
    <n v="-12830.7"/>
    <n v="-12.83"/>
    <d v="2023-11-28T00:00:00"/>
    <x v="6"/>
    <s v="Q4"/>
    <x v="2"/>
    <s v="Charlie Taylor"/>
    <x v="2"/>
    <x v="4"/>
  </r>
  <r>
    <x v="4"/>
    <x v="156"/>
    <x v="2"/>
    <s v="None"/>
    <n v="1438.69"/>
    <n v="120"/>
    <n v="12"/>
    <n v="17264.28"/>
    <n v="0"/>
    <n v="17264.28"/>
    <n v="17.260000000000002"/>
    <n v="172642.8"/>
    <n v="-155378.51999999999"/>
    <n v="-155.38"/>
    <d v="2023-11-28T00:00:00"/>
    <x v="6"/>
    <s v="Q4"/>
    <x v="2"/>
    <s v="Kevin Smith"/>
    <x v="2"/>
    <x v="6"/>
  </r>
  <r>
    <x v="4"/>
    <x v="190"/>
    <x v="2"/>
    <s v="Low"/>
    <n v="727.56"/>
    <n v="120"/>
    <n v="12"/>
    <n v="8730.7199999999993"/>
    <n v="436.54"/>
    <n v="8294.18"/>
    <n v="8.2899999999999991"/>
    <n v="87307.199999999997"/>
    <n v="-79013.02"/>
    <n v="-79.010000000000005"/>
    <d v="2023-11-29T00:00:00"/>
    <x v="6"/>
    <s v="Q4"/>
    <x v="2"/>
    <s v="Frank Wilson"/>
    <x v="2"/>
    <x v="6"/>
  </r>
  <r>
    <x v="0"/>
    <x v="153"/>
    <x v="5"/>
    <s v="High"/>
    <n v="2041.44"/>
    <n v="260"/>
    <n v="125"/>
    <n v="255180"/>
    <n v="38277"/>
    <n v="216903"/>
    <n v="216.9"/>
    <n v="530774.4"/>
    <n v="-313871.40000000002"/>
    <n v="-313.87"/>
    <d v="2023-11-29T00:00:00"/>
    <x v="6"/>
    <s v="Q4"/>
    <x v="2"/>
    <s v="Paul Smith"/>
    <x v="5"/>
    <x v="3"/>
  </r>
  <r>
    <x v="1"/>
    <x v="217"/>
    <x v="4"/>
    <s v="Low"/>
    <n v="1139.7"/>
    <n v="3"/>
    <n v="15"/>
    <n v="17095.5"/>
    <n v="854.78"/>
    <n v="16240.72"/>
    <n v="16.239999999999998"/>
    <n v="3419.1"/>
    <n v="12821.62"/>
    <n v="12.82"/>
    <d v="2023-11-29T00:00:00"/>
    <x v="6"/>
    <s v="Q4"/>
    <x v="2"/>
    <s v="Laura Anderson"/>
    <x v="4"/>
    <x v="4"/>
  </r>
  <r>
    <x v="3"/>
    <x v="169"/>
    <x v="4"/>
    <s v="Low"/>
    <n v="1620.27"/>
    <n v="3"/>
    <n v="350"/>
    <n v="567094.5"/>
    <n v="28354.73"/>
    <n v="538739.77"/>
    <n v="538.74"/>
    <n v="4860.8100000000004"/>
    <n v="533878.96"/>
    <n v="533.88"/>
    <d v="2023-11-29T00:00:00"/>
    <x v="6"/>
    <s v="Q4"/>
    <x v="2"/>
    <s v="Grace Johnson"/>
    <x v="4"/>
    <x v="2"/>
  </r>
  <r>
    <x v="4"/>
    <x v="206"/>
    <x v="5"/>
    <s v="Low"/>
    <n v="1793.88"/>
    <n v="260"/>
    <n v="12"/>
    <n v="21526.560000000001"/>
    <n v="1076.33"/>
    <n v="20450.23"/>
    <n v="20.45"/>
    <n v="466408.8"/>
    <n v="-445958.57"/>
    <n v="-445.96"/>
    <d v="2023-11-29T00:00:00"/>
    <x v="6"/>
    <s v="Q4"/>
    <x v="2"/>
    <s v="Hannah Gonzalez"/>
    <x v="5"/>
    <x v="4"/>
  </r>
  <r>
    <x v="1"/>
    <x v="207"/>
    <x v="3"/>
    <s v="Low"/>
    <n v="1484.35"/>
    <n v="250"/>
    <n v="15"/>
    <n v="22265.25"/>
    <n v="1113.26"/>
    <n v="21151.99"/>
    <n v="21.15"/>
    <n v="371087.5"/>
    <n v="-349935.51"/>
    <n v="-349.94"/>
    <d v="2023-12-01T00:00:00"/>
    <x v="7"/>
    <s v="Q4"/>
    <x v="2"/>
    <s v="Ian Davis"/>
    <x v="3"/>
    <x v="2"/>
  </r>
  <r>
    <x v="0"/>
    <x v="195"/>
    <x v="4"/>
    <s v="None"/>
    <n v="1368.27"/>
    <n v="3"/>
    <n v="125"/>
    <n v="171033.75"/>
    <n v="0"/>
    <n v="171033.75"/>
    <n v="171.03"/>
    <n v="4104.8100000000004"/>
    <n v="166928.94"/>
    <n v="166.93"/>
    <d v="2023-12-01T00:00:00"/>
    <x v="7"/>
    <s v="Q4"/>
    <x v="2"/>
    <s v="Quincy Rodriguez"/>
    <x v="4"/>
    <x v="2"/>
  </r>
  <r>
    <x v="2"/>
    <x v="190"/>
    <x v="3"/>
    <s v="High"/>
    <n v="442.68"/>
    <n v="250"/>
    <n v="300"/>
    <n v="132804"/>
    <n v="19920.599999999999"/>
    <n v="112883.4"/>
    <n v="112.88"/>
    <n v="110670"/>
    <n v="2213.4"/>
    <n v="2.21"/>
    <d v="2023-12-01T00:00:00"/>
    <x v="7"/>
    <s v="Q4"/>
    <x v="2"/>
    <s v="Frank Wilson"/>
    <x v="3"/>
    <x v="4"/>
  </r>
  <r>
    <x v="1"/>
    <x v="270"/>
    <x v="0"/>
    <s v="Low"/>
    <n v="777.12"/>
    <n v="5"/>
    <n v="15"/>
    <n v="11656.8"/>
    <n v="582.84"/>
    <n v="11073.96"/>
    <n v="11.07"/>
    <n v="3885.6"/>
    <n v="7188.36"/>
    <n v="7.19"/>
    <d v="2023-12-02T00:00:00"/>
    <x v="7"/>
    <s v="Q4"/>
    <x v="2"/>
    <s v="Ian Moore"/>
    <x v="0"/>
    <x v="4"/>
  </r>
  <r>
    <x v="4"/>
    <x v="278"/>
    <x v="1"/>
    <s v="Low"/>
    <n v="846.37"/>
    <n v="10"/>
    <n v="12"/>
    <n v="10156.44"/>
    <n v="507.82"/>
    <n v="9648.6200000000008"/>
    <n v="9.65"/>
    <n v="8463.7000000000007"/>
    <n v="1184.92"/>
    <n v="1.18"/>
    <d v="2023-12-02T00:00:00"/>
    <x v="7"/>
    <s v="Q4"/>
    <x v="2"/>
    <s v="Oscar Martinez"/>
    <x v="1"/>
    <x v="0"/>
  </r>
  <r>
    <x v="0"/>
    <x v="256"/>
    <x v="5"/>
    <s v="High"/>
    <n v="1268.17"/>
    <n v="260"/>
    <n v="125"/>
    <n v="158521.25"/>
    <n v="23778.19"/>
    <n v="134743.06"/>
    <n v="134.74"/>
    <n v="329724.2"/>
    <n v="-194981.14"/>
    <n v="-194.98"/>
    <d v="2023-12-02T00:00:00"/>
    <x v="7"/>
    <s v="Q4"/>
    <x v="2"/>
    <s v="Hannah Jones"/>
    <x v="5"/>
    <x v="7"/>
  </r>
  <r>
    <x v="1"/>
    <x v="246"/>
    <x v="3"/>
    <s v="High"/>
    <n v="1210.77"/>
    <n v="250"/>
    <n v="15"/>
    <n v="18161.55"/>
    <n v="2724.23"/>
    <n v="15437.32"/>
    <n v="15.44"/>
    <n v="302692.5"/>
    <n v="-287255.18"/>
    <n v="-287.26"/>
    <d v="2023-12-03T00:00:00"/>
    <x v="7"/>
    <s v="Q4"/>
    <x v="2"/>
    <s v="Frank Anderson"/>
    <x v="3"/>
    <x v="2"/>
  </r>
  <r>
    <x v="1"/>
    <x v="151"/>
    <x v="0"/>
    <s v="High"/>
    <n v="1646.81"/>
    <n v="5"/>
    <n v="15"/>
    <n v="24702.15"/>
    <n v="3705.32"/>
    <n v="20996.83"/>
    <n v="21"/>
    <n v="8234.0499999999993"/>
    <n v="12762.78"/>
    <n v="12.76"/>
    <d v="2023-12-03T00:00:00"/>
    <x v="7"/>
    <s v="Q4"/>
    <x v="2"/>
    <s v="Frank Rodriguez"/>
    <x v="0"/>
    <x v="0"/>
  </r>
  <r>
    <x v="3"/>
    <x v="249"/>
    <x v="1"/>
    <s v="Low"/>
    <n v="3273.33"/>
    <n v="10"/>
    <n v="350"/>
    <n v="1145665.5"/>
    <n v="57283.28"/>
    <n v="1088382.22"/>
    <n v="1088.3800000000001"/>
    <n v="32733.3"/>
    <n v="1055648.92"/>
    <n v="1055.6500000000001"/>
    <d v="2023-12-03T00:00:00"/>
    <x v="7"/>
    <s v="Q4"/>
    <x v="2"/>
    <s v="Bob Brown"/>
    <x v="1"/>
    <x v="1"/>
  </r>
  <r>
    <x v="3"/>
    <x v="250"/>
    <x v="4"/>
    <s v="High"/>
    <n v="3063.59"/>
    <n v="3"/>
    <n v="350"/>
    <n v="1072256.5"/>
    <n v="160838.48000000001"/>
    <n v="911418.02"/>
    <n v="911.42"/>
    <n v="9190.77"/>
    <n v="902227.25"/>
    <n v="902.23"/>
    <d v="2023-12-03T00:00:00"/>
    <x v="7"/>
    <s v="Q4"/>
    <x v="2"/>
    <s v="Quincy Taylor"/>
    <x v="4"/>
    <x v="7"/>
  </r>
  <r>
    <x v="3"/>
    <x v="196"/>
    <x v="3"/>
    <s v="None"/>
    <n v="2823.79"/>
    <n v="250"/>
    <n v="350"/>
    <n v="988326.5"/>
    <n v="0"/>
    <n v="988326.5"/>
    <n v="988.33"/>
    <n v="705947.5"/>
    <n v="282379"/>
    <n v="282.38"/>
    <d v="2023-12-04T00:00:00"/>
    <x v="7"/>
    <s v="Q4"/>
    <x v="2"/>
    <s v="Rachel Miller"/>
    <x v="3"/>
    <x v="6"/>
  </r>
  <r>
    <x v="3"/>
    <x v="209"/>
    <x v="4"/>
    <s v="None"/>
    <n v="2561.9499999999998"/>
    <n v="3"/>
    <n v="350"/>
    <n v="896682.5"/>
    <n v="0"/>
    <n v="896682.5"/>
    <n v="896.68"/>
    <n v="7685.85"/>
    <n v="888996.65"/>
    <n v="889"/>
    <d v="2023-12-04T00:00:00"/>
    <x v="7"/>
    <s v="Q4"/>
    <x v="2"/>
    <s v="Nina Anderson"/>
    <x v="4"/>
    <x v="7"/>
  </r>
  <r>
    <x v="0"/>
    <x v="286"/>
    <x v="1"/>
    <s v="High"/>
    <n v="2967.66"/>
    <n v="10"/>
    <n v="125"/>
    <n v="370957.5"/>
    <n v="55643.62"/>
    <n v="315313.88"/>
    <n v="315.31"/>
    <n v="29676.6"/>
    <n v="285637.28000000003"/>
    <n v="285.64"/>
    <d v="2023-12-04T00:00:00"/>
    <x v="7"/>
    <s v="Q4"/>
    <x v="2"/>
    <s v="Paul Rodriguez"/>
    <x v="1"/>
    <x v="0"/>
  </r>
  <r>
    <x v="3"/>
    <x v="241"/>
    <x v="4"/>
    <s v="None"/>
    <n v="1569.55"/>
    <n v="3"/>
    <n v="350"/>
    <n v="549342.5"/>
    <n v="0"/>
    <n v="549342.5"/>
    <n v="549.34"/>
    <n v="4708.6499999999996"/>
    <n v="544633.85"/>
    <n v="544.63"/>
    <d v="2023-12-05T00:00:00"/>
    <x v="7"/>
    <s v="Q4"/>
    <x v="2"/>
    <s v="Bob Davis"/>
    <x v="4"/>
    <x v="7"/>
  </r>
  <r>
    <x v="2"/>
    <x v="178"/>
    <x v="2"/>
    <s v="High"/>
    <n v="333.19"/>
    <n v="120"/>
    <n v="300"/>
    <n v="99957"/>
    <n v="14993.55"/>
    <n v="84963.45"/>
    <n v="84.96"/>
    <n v="39982.800000000003"/>
    <n v="44980.65"/>
    <n v="44.98"/>
    <d v="2023-12-05T00:00:00"/>
    <x v="7"/>
    <s v="Q4"/>
    <x v="2"/>
    <s v="Rachel Davis"/>
    <x v="2"/>
    <x v="4"/>
  </r>
  <r>
    <x v="4"/>
    <x v="242"/>
    <x v="1"/>
    <s v="High"/>
    <n v="1744.84"/>
    <n v="10"/>
    <n v="12"/>
    <n v="20938.080000000002"/>
    <n v="3140.71"/>
    <n v="17797.37"/>
    <n v="17.8"/>
    <n v="17448.400000000001"/>
    <n v="348.97"/>
    <n v="0.35"/>
    <d v="2023-12-05T00:00:00"/>
    <x v="7"/>
    <s v="Q4"/>
    <x v="2"/>
    <s v="Paul Miller"/>
    <x v="1"/>
    <x v="7"/>
  </r>
  <r>
    <x v="4"/>
    <x v="284"/>
    <x v="0"/>
    <s v="Low"/>
    <n v="1668.1"/>
    <n v="5"/>
    <n v="12"/>
    <n v="20017.2"/>
    <n v="1000.86"/>
    <n v="19016.34"/>
    <n v="19.02"/>
    <n v="8340.5"/>
    <n v="10675.84"/>
    <n v="10.68"/>
    <d v="2023-12-06T00:00:00"/>
    <x v="7"/>
    <s v="Q4"/>
    <x v="2"/>
    <s v="Charlie Gonzalez"/>
    <x v="0"/>
    <x v="2"/>
  </r>
  <r>
    <x v="3"/>
    <x v="201"/>
    <x v="2"/>
    <s v="High"/>
    <n v="1074.74"/>
    <n v="120"/>
    <n v="350"/>
    <n v="376159"/>
    <n v="56423.85"/>
    <n v="319735.15000000002"/>
    <n v="319.74"/>
    <n v="128968.8"/>
    <n v="190766.35"/>
    <n v="190.77"/>
    <d v="2023-12-06T00:00:00"/>
    <x v="7"/>
    <s v="Q4"/>
    <x v="2"/>
    <s v="Paul Moore"/>
    <x v="2"/>
    <x v="7"/>
  </r>
  <r>
    <x v="3"/>
    <x v="213"/>
    <x v="0"/>
    <s v="Medium"/>
    <n v="1972.22"/>
    <n v="5"/>
    <n v="350"/>
    <n v="690277"/>
    <n v="69027.7"/>
    <n v="621249.30000000005"/>
    <n v="621.25"/>
    <n v="9861.1"/>
    <n v="611388.19999999995"/>
    <n v="611.39"/>
    <d v="2023-12-07T00:00:00"/>
    <x v="7"/>
    <s v="Q4"/>
    <x v="2"/>
    <s v="Julia Martin"/>
    <x v="0"/>
    <x v="2"/>
  </r>
  <r>
    <x v="0"/>
    <x v="274"/>
    <x v="0"/>
    <s v="High"/>
    <n v="2268.14"/>
    <n v="5"/>
    <n v="125"/>
    <n v="283517.5"/>
    <n v="42527.62"/>
    <n v="240989.88"/>
    <n v="240.99"/>
    <n v="11340.7"/>
    <n v="229649.18"/>
    <n v="229.65"/>
    <d v="2023-12-07T00:00:00"/>
    <x v="7"/>
    <s v="Q4"/>
    <x v="2"/>
    <s v="Laura Martin"/>
    <x v="0"/>
    <x v="1"/>
  </r>
  <r>
    <x v="3"/>
    <x v="207"/>
    <x v="5"/>
    <s v="Low"/>
    <n v="2136.04"/>
    <n v="260"/>
    <n v="350"/>
    <n v="747614"/>
    <n v="37380.699999999997"/>
    <n v="710233.3"/>
    <n v="710.23"/>
    <n v="555370.4"/>
    <n v="154862.9"/>
    <n v="154.86000000000001"/>
    <d v="2023-12-08T00:00:00"/>
    <x v="7"/>
    <s v="Q4"/>
    <x v="2"/>
    <s v="Ian Davis"/>
    <x v="5"/>
    <x v="6"/>
  </r>
  <r>
    <x v="1"/>
    <x v="163"/>
    <x v="2"/>
    <s v="Low"/>
    <n v="743.19"/>
    <n v="120"/>
    <n v="15"/>
    <n v="11147.85"/>
    <n v="557.39"/>
    <n v="10590.46"/>
    <n v="10.59"/>
    <n v="89182.8"/>
    <n v="-78592.34"/>
    <n v="-78.59"/>
    <d v="2023-12-08T00:00:00"/>
    <x v="7"/>
    <s v="Q4"/>
    <x v="2"/>
    <s v="Nina Martin"/>
    <x v="2"/>
    <x v="2"/>
  </r>
  <r>
    <x v="0"/>
    <x v="250"/>
    <x v="3"/>
    <s v="Medium"/>
    <n v="1619.04"/>
    <n v="250"/>
    <n v="125"/>
    <n v="202380"/>
    <n v="20238"/>
    <n v="182142"/>
    <n v="182.14"/>
    <n v="404760"/>
    <n v="-222618"/>
    <n v="-222.62"/>
    <d v="2023-12-08T00:00:00"/>
    <x v="7"/>
    <s v="Q4"/>
    <x v="2"/>
    <s v="Quincy Taylor"/>
    <x v="3"/>
    <x v="7"/>
  </r>
  <r>
    <x v="1"/>
    <x v="200"/>
    <x v="0"/>
    <s v="Low"/>
    <n v="1940.65"/>
    <n v="5"/>
    <n v="15"/>
    <n v="29109.75"/>
    <n v="1455.49"/>
    <n v="27654.26"/>
    <n v="27.65"/>
    <n v="9703.25"/>
    <n v="17951.009999999998"/>
    <n v="17.95"/>
    <d v="2023-12-08T00:00:00"/>
    <x v="7"/>
    <s v="Q4"/>
    <x v="2"/>
    <s v="Steve Gonzalez"/>
    <x v="0"/>
    <x v="0"/>
  </r>
  <r>
    <x v="0"/>
    <x v="168"/>
    <x v="3"/>
    <s v="High"/>
    <n v="2710.82"/>
    <n v="250"/>
    <n v="125"/>
    <n v="338852.5"/>
    <n v="50827.88"/>
    <n v="288024.62"/>
    <n v="288.02"/>
    <n v="677705"/>
    <n v="-389680.38"/>
    <n v="-389.68"/>
    <d v="2023-12-08T00:00:00"/>
    <x v="7"/>
    <s v="Q4"/>
    <x v="2"/>
    <s v="Eva Taylor"/>
    <x v="3"/>
    <x v="0"/>
  </r>
  <r>
    <x v="1"/>
    <x v="275"/>
    <x v="1"/>
    <s v="High"/>
    <n v="1180.6099999999999"/>
    <n v="10"/>
    <n v="15"/>
    <n v="17709.150000000001"/>
    <n v="2656.37"/>
    <n v="15052.78"/>
    <n v="15.05"/>
    <n v="11806.1"/>
    <n v="3246.68"/>
    <n v="3.25"/>
    <d v="2023-12-09T00:00:00"/>
    <x v="7"/>
    <s v="Q4"/>
    <x v="2"/>
    <s v="Quincy Anderson"/>
    <x v="1"/>
    <x v="7"/>
  </r>
  <r>
    <x v="4"/>
    <x v="187"/>
    <x v="4"/>
    <s v="None"/>
    <n v="867.07"/>
    <n v="3"/>
    <n v="12"/>
    <n v="10404.84"/>
    <n v="0"/>
    <n v="10404.84"/>
    <n v="10.4"/>
    <n v="2601.21"/>
    <n v="7803.63"/>
    <n v="7.8"/>
    <d v="2023-12-10T00:00:00"/>
    <x v="7"/>
    <s v="Q4"/>
    <x v="2"/>
    <s v="Charlie Thomas"/>
    <x v="4"/>
    <x v="4"/>
  </r>
  <r>
    <x v="1"/>
    <x v="241"/>
    <x v="0"/>
    <s v="Low"/>
    <n v="722.38"/>
    <n v="5"/>
    <n v="15"/>
    <n v="10835.7"/>
    <n v="541.79"/>
    <n v="10293.91"/>
    <n v="10.29"/>
    <n v="3611.9"/>
    <n v="6682.01"/>
    <n v="6.68"/>
    <d v="2023-12-10T00:00:00"/>
    <x v="7"/>
    <s v="Q4"/>
    <x v="2"/>
    <s v="Bob Davis"/>
    <x v="0"/>
    <x v="5"/>
  </r>
  <r>
    <x v="1"/>
    <x v="282"/>
    <x v="0"/>
    <s v="Medium"/>
    <n v="996.67"/>
    <n v="5"/>
    <n v="15"/>
    <n v="14950.05"/>
    <n v="1495.01"/>
    <n v="13455.04"/>
    <n v="13.46"/>
    <n v="4983.3500000000004"/>
    <n v="8471.69"/>
    <n v="8.4700000000000006"/>
    <d v="2023-12-11T00:00:00"/>
    <x v="7"/>
    <s v="Q4"/>
    <x v="2"/>
    <s v="Eva Miller"/>
    <x v="0"/>
    <x v="1"/>
  </r>
  <r>
    <x v="0"/>
    <x v="283"/>
    <x v="3"/>
    <s v="Low"/>
    <n v="1322.67"/>
    <n v="250"/>
    <n v="125"/>
    <n v="165333.75"/>
    <n v="8266.69"/>
    <n v="157067.06"/>
    <n v="157.07"/>
    <n v="330667.5"/>
    <n v="-173600.44"/>
    <n v="-173.6"/>
    <d v="2023-12-11T00:00:00"/>
    <x v="7"/>
    <s v="Q4"/>
    <x v="2"/>
    <s v="Alice Rodriguez"/>
    <x v="3"/>
    <x v="4"/>
  </r>
  <r>
    <x v="4"/>
    <x v="161"/>
    <x v="1"/>
    <s v="High"/>
    <n v="1624"/>
    <n v="10"/>
    <n v="12"/>
    <n v="19488"/>
    <n v="2923.2"/>
    <n v="16564.8"/>
    <n v="16.559999999999999"/>
    <n v="16240"/>
    <n v="324.8"/>
    <n v="0.32"/>
    <d v="2023-12-11T00:00:00"/>
    <x v="7"/>
    <s v="Q4"/>
    <x v="2"/>
    <s v="Steve Taylor"/>
    <x v="1"/>
    <x v="5"/>
  </r>
  <r>
    <x v="0"/>
    <x v="282"/>
    <x v="2"/>
    <s v="Medium"/>
    <n v="1737.14"/>
    <n v="120"/>
    <n v="125"/>
    <n v="217142.5"/>
    <n v="21714.25"/>
    <n v="195428.25"/>
    <n v="195.43"/>
    <n v="208456.8"/>
    <n v="-13028.55"/>
    <n v="-13.03"/>
    <d v="2023-12-12T00:00:00"/>
    <x v="7"/>
    <s v="Q4"/>
    <x v="2"/>
    <s v="Eva Miller"/>
    <x v="2"/>
    <x v="6"/>
  </r>
  <r>
    <x v="3"/>
    <x v="162"/>
    <x v="4"/>
    <s v="None"/>
    <n v="1878.5"/>
    <n v="3"/>
    <n v="350"/>
    <n v="657475"/>
    <n v="0"/>
    <n v="657475"/>
    <n v="657.48"/>
    <n v="5635.5"/>
    <n v="651839.5"/>
    <n v="651.84"/>
    <d v="2023-12-13T00:00:00"/>
    <x v="7"/>
    <s v="Q4"/>
    <x v="2"/>
    <s v="David Moore"/>
    <x v="4"/>
    <x v="2"/>
  </r>
  <r>
    <x v="2"/>
    <x v="274"/>
    <x v="2"/>
    <s v="High"/>
    <n v="619.72"/>
    <n v="120"/>
    <n v="300"/>
    <n v="185916"/>
    <n v="27887.4"/>
    <n v="158028.6"/>
    <n v="158.03"/>
    <n v="74366.399999999994"/>
    <n v="83662.2"/>
    <n v="83.66"/>
    <d v="2023-12-13T00:00:00"/>
    <x v="7"/>
    <s v="Q4"/>
    <x v="2"/>
    <s v="Laura Martin"/>
    <x v="2"/>
    <x v="3"/>
  </r>
  <r>
    <x v="0"/>
    <x v="230"/>
    <x v="4"/>
    <s v="None"/>
    <n v="1967.33"/>
    <n v="3"/>
    <n v="125"/>
    <n v="245916.25"/>
    <n v="0"/>
    <n v="245916.25"/>
    <n v="245.92"/>
    <n v="5901.99"/>
    <n v="240014.26"/>
    <n v="240.01"/>
    <d v="2023-12-13T00:00:00"/>
    <x v="7"/>
    <s v="Q4"/>
    <x v="2"/>
    <s v="Quincy Williams"/>
    <x v="4"/>
    <x v="4"/>
  </r>
  <r>
    <x v="4"/>
    <x v="221"/>
    <x v="2"/>
    <s v="Medium"/>
    <n v="1288.0899999999999"/>
    <n v="120"/>
    <n v="12"/>
    <n v="15457.08"/>
    <n v="1545.71"/>
    <n v="13911.37"/>
    <n v="13.91"/>
    <n v="154570.79999999999"/>
    <n v="-140659.43"/>
    <n v="-140.66"/>
    <d v="2023-12-14T00:00:00"/>
    <x v="7"/>
    <s v="Q4"/>
    <x v="2"/>
    <s v="Nina Jackson"/>
    <x v="2"/>
    <x v="5"/>
  </r>
  <r>
    <x v="4"/>
    <x v="259"/>
    <x v="4"/>
    <s v="High"/>
    <n v="1279.56"/>
    <n v="3"/>
    <n v="12"/>
    <n v="15354.72"/>
    <n v="2303.21"/>
    <n v="13051.51"/>
    <n v="13.05"/>
    <n v="3838.68"/>
    <n v="9212.83"/>
    <n v="9.2100000000000009"/>
    <d v="2023-12-14T00:00:00"/>
    <x v="7"/>
    <s v="Q4"/>
    <x v="2"/>
    <s v="Paul Gonzalez"/>
    <x v="4"/>
    <x v="7"/>
  </r>
  <r>
    <x v="1"/>
    <x v="275"/>
    <x v="4"/>
    <s v="Low"/>
    <n v="1562.88"/>
    <n v="3"/>
    <n v="15"/>
    <n v="23443.200000000001"/>
    <n v="1172.1600000000001"/>
    <n v="22271.040000000001"/>
    <n v="22.27"/>
    <n v="4688.6400000000003"/>
    <n v="17582.400000000001"/>
    <n v="17.579999999999998"/>
    <d v="2023-12-14T00:00:00"/>
    <x v="7"/>
    <s v="Q4"/>
    <x v="2"/>
    <s v="Quincy Anderson"/>
    <x v="4"/>
    <x v="3"/>
  </r>
  <r>
    <x v="0"/>
    <x v="235"/>
    <x v="0"/>
    <s v="High"/>
    <n v="2250.92"/>
    <n v="5"/>
    <n v="125"/>
    <n v="281365"/>
    <n v="42204.75"/>
    <n v="239160.25"/>
    <n v="239.16"/>
    <n v="11254.6"/>
    <n v="227905.65"/>
    <n v="227.91"/>
    <d v="2023-12-15T00:00:00"/>
    <x v="7"/>
    <s v="Q4"/>
    <x v="2"/>
    <s v="Grace Hernandez"/>
    <x v="0"/>
    <x v="1"/>
  </r>
  <r>
    <x v="4"/>
    <x v="255"/>
    <x v="3"/>
    <s v="High"/>
    <n v="568.24"/>
    <n v="250"/>
    <n v="12"/>
    <n v="6818.88"/>
    <n v="1022.83"/>
    <n v="5796.05"/>
    <n v="5.8"/>
    <n v="142060"/>
    <n v="-136263.95000000001"/>
    <n v="-136.26"/>
    <d v="2023-12-15T00:00:00"/>
    <x v="7"/>
    <s v="Q4"/>
    <x v="2"/>
    <s v="Steve Wilson"/>
    <x v="3"/>
    <x v="5"/>
  </r>
  <r>
    <x v="1"/>
    <x v="211"/>
    <x v="0"/>
    <s v="Low"/>
    <n v="1535.03"/>
    <n v="5"/>
    <n v="15"/>
    <n v="23025.45"/>
    <n v="1151.27"/>
    <n v="21874.18"/>
    <n v="21.87"/>
    <n v="7675.15"/>
    <n v="14199.03"/>
    <n v="14.2"/>
    <d v="2023-12-15T00:00:00"/>
    <x v="7"/>
    <s v="Q4"/>
    <x v="2"/>
    <s v="Julia Anderson"/>
    <x v="0"/>
    <x v="4"/>
  </r>
  <r>
    <x v="2"/>
    <x v="162"/>
    <x v="2"/>
    <s v="Medium"/>
    <n v="813.63"/>
    <n v="120"/>
    <n v="300"/>
    <n v="244089"/>
    <n v="24408.9"/>
    <n v="219680.1"/>
    <n v="219.68"/>
    <n v="97635.6"/>
    <n v="122044.5"/>
    <n v="122.04"/>
    <d v="2023-12-16T00:00:00"/>
    <x v="7"/>
    <s v="Q4"/>
    <x v="2"/>
    <s v="David Moore"/>
    <x v="2"/>
    <x v="1"/>
  </r>
  <r>
    <x v="2"/>
    <x v="203"/>
    <x v="3"/>
    <s v="None"/>
    <n v="865.63"/>
    <n v="250"/>
    <n v="300"/>
    <n v="259689"/>
    <n v="0"/>
    <n v="259689"/>
    <n v="259.69"/>
    <n v="216407.5"/>
    <n v="43281.5"/>
    <n v="43.28"/>
    <d v="2023-12-16T00:00:00"/>
    <x v="7"/>
    <s v="Q4"/>
    <x v="2"/>
    <s v="Laura Wilson"/>
    <x v="3"/>
    <x v="3"/>
  </r>
  <r>
    <x v="2"/>
    <x v="169"/>
    <x v="5"/>
    <s v="High"/>
    <n v="932.93"/>
    <n v="260"/>
    <n v="300"/>
    <n v="279879"/>
    <n v="41981.85"/>
    <n v="237897.15"/>
    <n v="237.9"/>
    <n v="242561.8"/>
    <n v="-4664.6499999999996"/>
    <n v="-4.66"/>
    <d v="2023-12-16T00:00:00"/>
    <x v="7"/>
    <s v="Q4"/>
    <x v="2"/>
    <s v="Grace Johnson"/>
    <x v="5"/>
    <x v="0"/>
  </r>
  <r>
    <x v="3"/>
    <x v="164"/>
    <x v="1"/>
    <s v="High"/>
    <n v="3676.17"/>
    <n v="10"/>
    <n v="350"/>
    <n v="1286659.5"/>
    <n v="192998.92"/>
    <n v="1093660.58"/>
    <n v="1093.6600000000001"/>
    <n v="36761.699999999997"/>
    <n v="1056898.8799999999"/>
    <n v="1056.9000000000001"/>
    <d v="2023-12-18T00:00:00"/>
    <x v="7"/>
    <s v="Q4"/>
    <x v="2"/>
    <s v="Quincy Garcia"/>
    <x v="1"/>
    <x v="5"/>
  </r>
  <r>
    <x v="3"/>
    <x v="165"/>
    <x v="5"/>
    <s v="None"/>
    <n v="3505.32"/>
    <n v="260"/>
    <n v="350"/>
    <n v="1226862"/>
    <n v="0"/>
    <n v="1226862"/>
    <n v="1226.8599999999999"/>
    <n v="911383.2"/>
    <n v="315478.8"/>
    <n v="315.48"/>
    <d v="2023-12-19T00:00:00"/>
    <x v="7"/>
    <s v="Q4"/>
    <x v="2"/>
    <s v="Julia Davis"/>
    <x v="5"/>
    <x v="4"/>
  </r>
  <r>
    <x v="2"/>
    <x v="279"/>
    <x v="4"/>
    <s v="None"/>
    <n v="366.61"/>
    <n v="3"/>
    <n v="300"/>
    <n v="109983"/>
    <n v="0"/>
    <n v="109983"/>
    <n v="109.98"/>
    <n v="1099.83"/>
    <n v="108883.17"/>
    <n v="108.88"/>
    <d v="2023-12-20T00:00:00"/>
    <x v="7"/>
    <s v="Q4"/>
    <x v="2"/>
    <s v="Ian Martinez"/>
    <x v="4"/>
    <x v="5"/>
  </r>
  <r>
    <x v="0"/>
    <x v="248"/>
    <x v="1"/>
    <s v="Medium"/>
    <n v="2681.48"/>
    <n v="10"/>
    <n v="125"/>
    <n v="335185"/>
    <n v="33518.5"/>
    <n v="301666.5"/>
    <n v="301.67"/>
    <n v="26814.799999999999"/>
    <n v="274851.7"/>
    <n v="274.85000000000002"/>
    <d v="2023-12-20T00:00:00"/>
    <x v="7"/>
    <s v="Q4"/>
    <x v="2"/>
    <s v="Ian Williams"/>
    <x v="1"/>
    <x v="5"/>
  </r>
  <r>
    <x v="4"/>
    <x v="233"/>
    <x v="1"/>
    <s v="High"/>
    <n v="781.07"/>
    <n v="10"/>
    <n v="12"/>
    <n v="9372.84"/>
    <n v="1405.93"/>
    <n v="7966.91"/>
    <n v="7.97"/>
    <n v="7810.7"/>
    <n v="156.21"/>
    <n v="0.16"/>
    <d v="2023-12-20T00:00:00"/>
    <x v="7"/>
    <s v="Q4"/>
    <x v="2"/>
    <s v="Steve Thomas"/>
    <x v="1"/>
    <x v="1"/>
  </r>
  <r>
    <x v="2"/>
    <x v="244"/>
    <x v="5"/>
    <s v="None"/>
    <n v="417.2"/>
    <n v="260"/>
    <n v="300"/>
    <n v="125160"/>
    <n v="0"/>
    <n v="125160"/>
    <n v="125.16"/>
    <n v="108472"/>
    <n v="16688"/>
    <n v="16.690000000000001"/>
    <d v="2023-12-20T00:00:00"/>
    <x v="7"/>
    <s v="Q4"/>
    <x v="2"/>
    <s v="Hannah Smith"/>
    <x v="5"/>
    <x v="1"/>
  </r>
  <r>
    <x v="1"/>
    <x v="197"/>
    <x v="2"/>
    <s v="High"/>
    <n v="1744.19"/>
    <n v="120"/>
    <n v="15"/>
    <n v="26162.85"/>
    <n v="3924.43"/>
    <n v="22238.42"/>
    <n v="22.24"/>
    <n v="209302.8"/>
    <n v="-187064.38"/>
    <n v="-187.06"/>
    <d v="2023-12-22T00:00:00"/>
    <x v="7"/>
    <s v="Q4"/>
    <x v="2"/>
    <s v="Bob Hernandez"/>
    <x v="2"/>
    <x v="4"/>
  </r>
  <r>
    <x v="4"/>
    <x v="298"/>
    <x v="2"/>
    <s v="Low"/>
    <n v="668.35"/>
    <n v="120"/>
    <n v="12"/>
    <n v="8020.2"/>
    <n v="401.01"/>
    <n v="7619.19"/>
    <n v="7.62"/>
    <n v="80202"/>
    <n v="-72582.81"/>
    <n v="-72.58"/>
    <d v="2023-12-23T00:00:00"/>
    <x v="7"/>
    <s v="Q4"/>
    <x v="2"/>
    <s v="Mike Rodriguez"/>
    <x v="2"/>
    <x v="0"/>
  </r>
  <r>
    <x v="0"/>
    <x v="213"/>
    <x v="3"/>
    <s v="None"/>
    <n v="2598.0500000000002"/>
    <n v="250"/>
    <n v="125"/>
    <n v="324756.25"/>
    <n v="0"/>
    <n v="324756.25"/>
    <n v="324.76"/>
    <n v="649512.5"/>
    <n v="-324756.25"/>
    <n v="-324.76"/>
    <d v="2023-12-24T00:00:00"/>
    <x v="7"/>
    <s v="Q4"/>
    <x v="2"/>
    <s v="Julia Martin"/>
    <x v="3"/>
    <x v="2"/>
  </r>
  <r>
    <x v="2"/>
    <x v="289"/>
    <x v="3"/>
    <s v="Medium"/>
    <n v="820.43"/>
    <n v="250"/>
    <n v="300"/>
    <n v="246129"/>
    <n v="24612.9"/>
    <n v="221516.1"/>
    <n v="221.52"/>
    <n v="205107.5"/>
    <n v="16408.599999999999"/>
    <n v="16.41"/>
    <d v="2023-12-25T00:00:00"/>
    <x v="7"/>
    <s v="Q4"/>
    <x v="2"/>
    <s v="Bob Garcia"/>
    <x v="3"/>
    <x v="2"/>
  </r>
  <r>
    <x v="4"/>
    <x v="157"/>
    <x v="5"/>
    <s v="Low"/>
    <n v="807.78"/>
    <n v="260"/>
    <n v="12"/>
    <n v="9693.36"/>
    <n v="484.67"/>
    <n v="9208.69"/>
    <n v="9.2100000000000009"/>
    <n v="210022.8"/>
    <n v="-200814.11"/>
    <n v="-200.81"/>
    <d v="2023-12-25T00:00:00"/>
    <x v="7"/>
    <s v="Q4"/>
    <x v="2"/>
    <s v="David Smith"/>
    <x v="5"/>
    <x v="0"/>
  </r>
  <r>
    <x v="3"/>
    <x v="166"/>
    <x v="5"/>
    <s v="None"/>
    <n v="1012.33"/>
    <n v="260"/>
    <n v="350"/>
    <n v="354315.5"/>
    <n v="0"/>
    <n v="354315.5"/>
    <n v="354.32"/>
    <n v="263205.8"/>
    <n v="91109.7"/>
    <n v="91.11"/>
    <d v="2023-12-25T00:00:00"/>
    <x v="7"/>
    <s v="Q4"/>
    <x v="2"/>
    <s v="Julia Gonzalez"/>
    <x v="5"/>
    <x v="0"/>
  </r>
  <r>
    <x v="2"/>
    <x v="216"/>
    <x v="3"/>
    <s v="None"/>
    <n v="282.48"/>
    <n v="250"/>
    <n v="300"/>
    <n v="84744"/>
    <n v="0"/>
    <n v="84744"/>
    <n v="84.74"/>
    <n v="70620"/>
    <n v="14124"/>
    <n v="14.12"/>
    <d v="2023-12-25T00:00:00"/>
    <x v="7"/>
    <s v="Q4"/>
    <x v="2"/>
    <s v="David Jackson"/>
    <x v="3"/>
    <x v="4"/>
  </r>
  <r>
    <x v="4"/>
    <x v="198"/>
    <x v="2"/>
    <s v="Low"/>
    <n v="981.32"/>
    <n v="120"/>
    <n v="12"/>
    <n v="11775.84"/>
    <n v="588.79"/>
    <n v="11187.05"/>
    <n v="11.19"/>
    <n v="117758.39999999999"/>
    <n v="-106571.35"/>
    <n v="-106.57"/>
    <d v="2023-12-26T00:00:00"/>
    <x v="7"/>
    <s v="Q4"/>
    <x v="2"/>
    <s v="Laura Davis"/>
    <x v="2"/>
    <x v="3"/>
  </r>
  <r>
    <x v="2"/>
    <x v="200"/>
    <x v="4"/>
    <s v="Medium"/>
    <n v="818.23"/>
    <n v="3"/>
    <n v="300"/>
    <n v="245469"/>
    <n v="24546.9"/>
    <n v="220922.1"/>
    <n v="220.92"/>
    <n v="2454.69"/>
    <n v="218467.41"/>
    <n v="218.47"/>
    <d v="2023-12-26T00:00:00"/>
    <x v="7"/>
    <s v="Q4"/>
    <x v="2"/>
    <s v="Steve Gonzalez"/>
    <x v="4"/>
    <x v="1"/>
  </r>
  <r>
    <x v="1"/>
    <x v="249"/>
    <x v="1"/>
    <s v="Medium"/>
    <n v="671.69"/>
    <n v="10"/>
    <n v="15"/>
    <n v="10075.35"/>
    <n v="1007.54"/>
    <n v="9067.81"/>
    <n v="9.07"/>
    <n v="6716.9"/>
    <n v="2350.91"/>
    <n v="2.35"/>
    <d v="2023-12-26T00:00:00"/>
    <x v="7"/>
    <s v="Q4"/>
    <x v="2"/>
    <s v="Bob Brown"/>
    <x v="1"/>
    <x v="1"/>
  </r>
  <r>
    <x v="4"/>
    <x v="292"/>
    <x v="2"/>
    <s v="Medium"/>
    <n v="906.58"/>
    <n v="120"/>
    <n v="12"/>
    <n v="10878.96"/>
    <n v="1087.9000000000001"/>
    <n v="9791.06"/>
    <n v="9.7899999999999991"/>
    <n v="108789.6"/>
    <n v="-98998.54"/>
    <n v="-99"/>
    <d v="2023-12-27T00:00:00"/>
    <x v="7"/>
    <s v="Q4"/>
    <x v="2"/>
    <s v="Frank Lopez"/>
    <x v="2"/>
    <x v="4"/>
  </r>
  <r>
    <x v="1"/>
    <x v="161"/>
    <x v="1"/>
    <s v="None"/>
    <n v="967.07"/>
    <n v="10"/>
    <n v="15"/>
    <n v="14506.05"/>
    <n v="0"/>
    <n v="14506.05"/>
    <n v="14.51"/>
    <n v="9670.7000000000007"/>
    <n v="4835.3500000000004"/>
    <n v="4.84"/>
    <d v="2023-12-27T00:00:00"/>
    <x v="7"/>
    <s v="Q4"/>
    <x v="2"/>
    <s v="Steve Taylor"/>
    <x v="1"/>
    <x v="5"/>
  </r>
  <r>
    <x v="3"/>
    <x v="251"/>
    <x v="0"/>
    <s v="Low"/>
    <n v="1086.98"/>
    <n v="5"/>
    <n v="350"/>
    <n v="380443"/>
    <n v="19022.150000000001"/>
    <n v="361420.85"/>
    <n v="361.42"/>
    <n v="5434.9"/>
    <n v="355985.95"/>
    <n v="355.99"/>
    <d v="2023-12-27T00:00:00"/>
    <x v="7"/>
    <s v="Q4"/>
    <x v="2"/>
    <s v="Tina Jackson"/>
    <x v="0"/>
    <x v="0"/>
  </r>
  <r>
    <x v="3"/>
    <x v="247"/>
    <x v="0"/>
    <s v="None"/>
    <n v="2279.4"/>
    <n v="5"/>
    <n v="350"/>
    <n v="797790"/>
    <n v="0"/>
    <n v="797790"/>
    <n v="797.79"/>
    <n v="11397"/>
    <n v="786393"/>
    <n v="786.39"/>
    <d v="2023-12-27T00:00:00"/>
    <x v="7"/>
    <s v="Q4"/>
    <x v="2"/>
    <s v="Alice Anderson"/>
    <x v="0"/>
    <x v="2"/>
  </r>
  <r>
    <x v="4"/>
    <x v="150"/>
    <x v="2"/>
    <s v="Medium"/>
    <n v="998.5"/>
    <n v="120"/>
    <n v="12"/>
    <n v="11982"/>
    <n v="1198.2"/>
    <n v="10783.8"/>
    <n v="10.78"/>
    <n v="119820"/>
    <n v="-109036.2"/>
    <n v="-109.04"/>
    <d v="2023-12-27T00:00:00"/>
    <x v="7"/>
    <s v="Q4"/>
    <x v="2"/>
    <s v="Alice Moore"/>
    <x v="2"/>
    <x v="3"/>
  </r>
  <r>
    <x v="0"/>
    <x v="188"/>
    <x v="3"/>
    <s v="Low"/>
    <n v="1185.83"/>
    <n v="250"/>
    <n v="125"/>
    <n v="148228.75"/>
    <n v="7411.44"/>
    <n v="140817.31"/>
    <n v="140.82"/>
    <n v="296457.5"/>
    <n v="-155640.19"/>
    <n v="-155.63999999999999"/>
    <d v="2023-12-29T00:00:00"/>
    <x v="7"/>
    <s v="Q4"/>
    <x v="2"/>
    <s v="Ian Taylor"/>
    <x v="3"/>
    <x v="7"/>
  </r>
  <r>
    <x v="3"/>
    <x v="287"/>
    <x v="2"/>
    <s v="High"/>
    <n v="2411.64"/>
    <n v="120"/>
    <n v="350"/>
    <n v="844074"/>
    <n v="126611.1"/>
    <n v="717462.9"/>
    <n v="717.46"/>
    <n v="289396.8"/>
    <n v="428066.1"/>
    <n v="428.07"/>
    <d v="2023-12-29T00:00:00"/>
    <x v="7"/>
    <s v="Q4"/>
    <x v="2"/>
    <s v="Laura Martinez"/>
    <x v="2"/>
    <x v="3"/>
  </r>
  <r>
    <x v="4"/>
    <x v="160"/>
    <x v="2"/>
    <s v="Medium"/>
    <n v="1088.1199999999999"/>
    <n v="120"/>
    <n v="12"/>
    <n v="13057.44"/>
    <n v="1305.74"/>
    <n v="11751.7"/>
    <n v="11.75"/>
    <n v="130574.39999999999"/>
    <n v="-118822.7"/>
    <n v="-118.82"/>
    <d v="2023-12-29T00:00:00"/>
    <x v="7"/>
    <s v="Q4"/>
    <x v="2"/>
    <s v="David Wilson"/>
    <x v="2"/>
    <x v="5"/>
  </r>
  <r>
    <x v="3"/>
    <x v="173"/>
    <x v="3"/>
    <s v="None"/>
    <n v="1196.0999999999999"/>
    <n v="250"/>
    <n v="350"/>
    <n v="418635"/>
    <n v="0"/>
    <n v="418635"/>
    <n v="418.63"/>
    <n v="299025"/>
    <n v="119610"/>
    <n v="119.61"/>
    <d v="2023-12-30T00:00:00"/>
    <x v="7"/>
    <s v="Q4"/>
    <x v="2"/>
    <s v="Paul Davis"/>
    <x v="3"/>
    <x v="1"/>
  </r>
  <r>
    <x v="3"/>
    <x v="280"/>
    <x v="3"/>
    <s v="Low"/>
    <n v="1846.77"/>
    <n v="250"/>
    <n v="350"/>
    <n v="646369.5"/>
    <n v="32318.48"/>
    <n v="614051.02"/>
    <n v="614.04999999999995"/>
    <n v="461692.5"/>
    <n v="152358.51999999999"/>
    <n v="152.36000000000001"/>
    <d v="2024-01-02T00:00:00"/>
    <x v="1"/>
    <s v="Q1"/>
    <x v="3"/>
    <s v="David Gonzalez"/>
    <x v="3"/>
    <x v="5"/>
  </r>
  <r>
    <x v="1"/>
    <x v="239"/>
    <x v="4"/>
    <s v="None"/>
    <n v="1108.53"/>
    <n v="3"/>
    <n v="15"/>
    <n v="16627.95"/>
    <n v="0"/>
    <n v="16627.95"/>
    <n v="16.63"/>
    <n v="3325.59"/>
    <n v="13302.36"/>
    <n v="13.3"/>
    <d v="2024-01-02T00:00:00"/>
    <x v="1"/>
    <s v="Q1"/>
    <x v="3"/>
    <s v="Ian Smith"/>
    <x v="4"/>
    <x v="1"/>
  </r>
  <r>
    <x v="4"/>
    <x v="173"/>
    <x v="5"/>
    <s v="None"/>
    <n v="1688.65"/>
    <n v="260"/>
    <n v="12"/>
    <n v="20263.8"/>
    <n v="0"/>
    <n v="20263.8"/>
    <n v="20.260000000000002"/>
    <n v="439049"/>
    <n v="-418785.2"/>
    <n v="-418.79"/>
    <d v="2024-01-03T00:00:00"/>
    <x v="1"/>
    <s v="Q1"/>
    <x v="3"/>
    <s v="Paul Davis"/>
    <x v="5"/>
    <x v="7"/>
  </r>
  <r>
    <x v="4"/>
    <x v="238"/>
    <x v="3"/>
    <s v="Low"/>
    <n v="1431.31"/>
    <n v="250"/>
    <n v="12"/>
    <n v="17175.72"/>
    <n v="858.79"/>
    <n v="16316.93"/>
    <n v="16.32"/>
    <n v="357827.5"/>
    <n v="-341510.57"/>
    <n v="-341.51"/>
    <d v="2024-01-03T00:00:00"/>
    <x v="1"/>
    <s v="Q1"/>
    <x v="3"/>
    <s v="Hannah Rodriguez"/>
    <x v="3"/>
    <x v="2"/>
  </r>
  <r>
    <x v="3"/>
    <x v="191"/>
    <x v="0"/>
    <s v="Medium"/>
    <n v="1624.71"/>
    <n v="5"/>
    <n v="350"/>
    <n v="568648.5"/>
    <n v="56864.85"/>
    <n v="511783.65"/>
    <n v="511.78"/>
    <n v="8123.55"/>
    <n v="503660.1"/>
    <n v="503.66"/>
    <d v="2024-01-03T00:00:00"/>
    <x v="1"/>
    <s v="Q1"/>
    <x v="3"/>
    <s v="Oscar Taylor"/>
    <x v="0"/>
    <x v="6"/>
  </r>
  <r>
    <x v="4"/>
    <x v="175"/>
    <x v="2"/>
    <s v="Low"/>
    <n v="759.63"/>
    <n v="120"/>
    <n v="12"/>
    <n v="9115.56"/>
    <n v="455.78"/>
    <n v="8659.7800000000007"/>
    <n v="8.66"/>
    <n v="91155.6"/>
    <n v="-82495.820000000007"/>
    <n v="-82.5"/>
    <d v="2024-01-05T00:00:00"/>
    <x v="1"/>
    <s v="Q1"/>
    <x v="3"/>
    <s v="David Johnson"/>
    <x v="2"/>
    <x v="1"/>
  </r>
  <r>
    <x v="3"/>
    <x v="161"/>
    <x v="0"/>
    <s v="High"/>
    <n v="1976.13"/>
    <n v="5"/>
    <n v="350"/>
    <n v="691645.5"/>
    <n v="103746.82"/>
    <n v="587898.68000000005"/>
    <n v="587.9"/>
    <n v="9880.65"/>
    <n v="578018.03"/>
    <n v="578.02"/>
    <d v="2024-01-06T00:00:00"/>
    <x v="1"/>
    <s v="Q1"/>
    <x v="3"/>
    <s v="Steve Taylor"/>
    <x v="0"/>
    <x v="1"/>
  </r>
  <r>
    <x v="1"/>
    <x v="253"/>
    <x v="2"/>
    <s v="High"/>
    <n v="604.41"/>
    <n v="120"/>
    <n v="15"/>
    <n v="9066.15"/>
    <n v="1359.92"/>
    <n v="7706.23"/>
    <n v="7.71"/>
    <n v="72529.2"/>
    <n v="-64822.97"/>
    <n v="-64.819999999999993"/>
    <d v="2024-01-06T00:00:00"/>
    <x v="1"/>
    <s v="Q1"/>
    <x v="3"/>
    <s v="Hannah Jackson"/>
    <x v="2"/>
    <x v="1"/>
  </r>
  <r>
    <x v="2"/>
    <x v="152"/>
    <x v="3"/>
    <s v="None"/>
    <n v="272.43"/>
    <n v="250"/>
    <n v="300"/>
    <n v="81729"/>
    <n v="0"/>
    <n v="81729"/>
    <n v="81.73"/>
    <n v="68107.5"/>
    <n v="13621.5"/>
    <n v="13.62"/>
    <d v="2024-01-06T00:00:00"/>
    <x v="1"/>
    <s v="Q1"/>
    <x v="3"/>
    <s v="Oscar Jones"/>
    <x v="3"/>
    <x v="2"/>
  </r>
  <r>
    <x v="0"/>
    <x v="206"/>
    <x v="1"/>
    <s v="Low"/>
    <n v="1905.95"/>
    <n v="10"/>
    <n v="125"/>
    <n v="238243.75"/>
    <n v="11912.19"/>
    <n v="226331.56"/>
    <n v="226.33"/>
    <n v="19059.5"/>
    <n v="207272.06"/>
    <n v="207.27"/>
    <d v="2024-01-06T00:00:00"/>
    <x v="1"/>
    <s v="Q1"/>
    <x v="3"/>
    <s v="Hannah Gonzalez"/>
    <x v="1"/>
    <x v="4"/>
  </r>
  <r>
    <x v="4"/>
    <x v="252"/>
    <x v="4"/>
    <s v="High"/>
    <n v="793.5"/>
    <n v="3"/>
    <n v="12"/>
    <n v="9522"/>
    <n v="1428.3"/>
    <n v="8093.7"/>
    <n v="8.09"/>
    <n v="2380.5"/>
    <n v="5713.2"/>
    <n v="5.71"/>
    <d v="2024-01-06T00:00:00"/>
    <x v="1"/>
    <s v="Q1"/>
    <x v="3"/>
    <s v="Kevin Gonzalez"/>
    <x v="4"/>
    <x v="5"/>
  </r>
  <r>
    <x v="4"/>
    <x v="212"/>
    <x v="5"/>
    <s v="Medium"/>
    <n v="1877.75"/>
    <n v="260"/>
    <n v="12"/>
    <n v="22533"/>
    <n v="2253.3000000000002"/>
    <n v="20279.7"/>
    <n v="20.28"/>
    <n v="488215"/>
    <n v="-467935.3"/>
    <n v="-467.94"/>
    <d v="2024-01-07T00:00:00"/>
    <x v="1"/>
    <s v="Q1"/>
    <x v="3"/>
    <s v="Paul Jones"/>
    <x v="5"/>
    <x v="6"/>
  </r>
  <r>
    <x v="0"/>
    <x v="194"/>
    <x v="4"/>
    <s v="None"/>
    <n v="2222.98"/>
    <n v="3"/>
    <n v="125"/>
    <n v="277872.5"/>
    <n v="0"/>
    <n v="277872.5"/>
    <n v="277.87"/>
    <n v="6668.94"/>
    <n v="271203.56"/>
    <n v="271.2"/>
    <d v="2024-01-07T00:00:00"/>
    <x v="1"/>
    <s v="Q1"/>
    <x v="3"/>
    <s v="Paul Williams"/>
    <x v="4"/>
    <x v="6"/>
  </r>
  <r>
    <x v="2"/>
    <x v="186"/>
    <x v="0"/>
    <s v="Medium"/>
    <n v="920.86"/>
    <n v="5"/>
    <n v="300"/>
    <n v="276258"/>
    <n v="27625.8"/>
    <n v="248632.2"/>
    <n v="248.63"/>
    <n v="4604.3"/>
    <n v="244027.9"/>
    <n v="244.03"/>
    <d v="2024-01-08T00:00:00"/>
    <x v="1"/>
    <s v="Q1"/>
    <x v="3"/>
    <s v="Grace Martinez"/>
    <x v="0"/>
    <x v="0"/>
  </r>
  <r>
    <x v="4"/>
    <x v="235"/>
    <x v="2"/>
    <s v="None"/>
    <n v="1791.87"/>
    <n v="120"/>
    <n v="12"/>
    <n v="21502.44"/>
    <n v="0"/>
    <n v="21502.44"/>
    <n v="21.5"/>
    <n v="215024.4"/>
    <n v="-193521.96"/>
    <n v="-193.52"/>
    <d v="2024-01-08T00:00:00"/>
    <x v="1"/>
    <s v="Q1"/>
    <x v="3"/>
    <s v="Grace Hernandez"/>
    <x v="2"/>
    <x v="0"/>
  </r>
  <r>
    <x v="3"/>
    <x v="156"/>
    <x v="5"/>
    <s v="High"/>
    <n v="2875.64"/>
    <n v="260"/>
    <n v="350"/>
    <n v="1006474"/>
    <n v="150971.1"/>
    <n v="855502.9"/>
    <n v="855.5"/>
    <n v="747666.4"/>
    <n v="107836.5"/>
    <n v="107.84"/>
    <d v="2024-01-09T00:00:00"/>
    <x v="1"/>
    <s v="Q1"/>
    <x v="3"/>
    <s v="Kevin Smith"/>
    <x v="5"/>
    <x v="6"/>
  </r>
  <r>
    <x v="3"/>
    <x v="225"/>
    <x v="3"/>
    <s v="Low"/>
    <n v="2987.46"/>
    <n v="250"/>
    <n v="350"/>
    <n v="1045611"/>
    <n v="52280.55"/>
    <n v="993330.45"/>
    <n v="993.33"/>
    <n v="746865"/>
    <n v="246465.45"/>
    <n v="246.47"/>
    <d v="2024-01-09T00:00:00"/>
    <x v="1"/>
    <s v="Q1"/>
    <x v="3"/>
    <s v="Kevin Williams"/>
    <x v="3"/>
    <x v="7"/>
  </r>
  <r>
    <x v="1"/>
    <x v="153"/>
    <x v="4"/>
    <s v="High"/>
    <n v="1764.99"/>
    <n v="3"/>
    <n v="15"/>
    <n v="26474.85"/>
    <n v="3971.23"/>
    <n v="22503.62"/>
    <n v="22.5"/>
    <n v="5294.97"/>
    <n v="17208.650000000001"/>
    <n v="17.21"/>
    <d v="2024-01-09T00:00:00"/>
    <x v="1"/>
    <s v="Q1"/>
    <x v="3"/>
    <s v="Paul Smith"/>
    <x v="4"/>
    <x v="5"/>
  </r>
  <r>
    <x v="1"/>
    <x v="217"/>
    <x v="2"/>
    <s v="Low"/>
    <n v="701.42"/>
    <n v="120"/>
    <n v="15"/>
    <n v="10521.3"/>
    <n v="526.05999999999995"/>
    <n v="9995.24"/>
    <n v="10"/>
    <n v="84170.4"/>
    <n v="-74175.16"/>
    <n v="-74.180000000000007"/>
    <d v="2024-01-10T00:00:00"/>
    <x v="1"/>
    <s v="Q1"/>
    <x v="3"/>
    <s v="Laura Anderson"/>
    <x v="2"/>
    <x v="1"/>
  </r>
  <r>
    <x v="1"/>
    <x v="237"/>
    <x v="5"/>
    <s v="High"/>
    <n v="1486.89"/>
    <n v="260"/>
    <n v="15"/>
    <n v="22303.35"/>
    <n v="3345.5"/>
    <n v="18957.849999999999"/>
    <n v="18.96"/>
    <n v="386591.4"/>
    <n v="-367633.55"/>
    <n v="-367.63"/>
    <d v="2024-01-10T00:00:00"/>
    <x v="1"/>
    <s v="Q1"/>
    <x v="3"/>
    <s v="Hannah Johnson"/>
    <x v="5"/>
    <x v="2"/>
  </r>
  <r>
    <x v="1"/>
    <x v="261"/>
    <x v="5"/>
    <s v="High"/>
    <n v="1790.23"/>
    <n v="260"/>
    <n v="15"/>
    <n v="26853.45"/>
    <n v="4028.02"/>
    <n v="22825.43"/>
    <n v="22.83"/>
    <n v="465459.8"/>
    <n v="-442634.37"/>
    <n v="-442.63"/>
    <d v="2024-01-12T00:00:00"/>
    <x v="1"/>
    <s v="Q1"/>
    <x v="3"/>
    <s v="Mike Smith"/>
    <x v="5"/>
    <x v="6"/>
  </r>
  <r>
    <x v="3"/>
    <x v="288"/>
    <x v="4"/>
    <s v="High"/>
    <n v="2656.15"/>
    <n v="3"/>
    <n v="350"/>
    <n v="929652.5"/>
    <n v="139447.88"/>
    <n v="790204.62"/>
    <n v="790.2"/>
    <n v="7968.45"/>
    <n v="782236.17"/>
    <n v="782.24"/>
    <d v="2024-01-12T00:00:00"/>
    <x v="1"/>
    <s v="Q1"/>
    <x v="3"/>
    <s v="Frank Johnson"/>
    <x v="4"/>
    <x v="7"/>
  </r>
  <r>
    <x v="2"/>
    <x v="285"/>
    <x v="1"/>
    <s v="Low"/>
    <n v="539.82000000000005"/>
    <n v="10"/>
    <n v="300"/>
    <n v="161946"/>
    <n v="8097.3"/>
    <n v="153848.70000000001"/>
    <n v="153.85"/>
    <n v="5398.2"/>
    <n v="148450.5"/>
    <n v="148.44999999999999"/>
    <d v="2024-01-13T00:00:00"/>
    <x v="1"/>
    <s v="Q1"/>
    <x v="3"/>
    <s v="David Davis"/>
    <x v="1"/>
    <x v="0"/>
  </r>
  <r>
    <x v="3"/>
    <x v="239"/>
    <x v="5"/>
    <s v="Low"/>
    <n v="3136.39"/>
    <n v="260"/>
    <n v="350"/>
    <n v="1097736.5"/>
    <n v="54886.83"/>
    <n v="1042849.67"/>
    <n v="1042.8499999999999"/>
    <n v="815461.4"/>
    <n v="227388.27"/>
    <n v="227.39"/>
    <d v="2024-01-13T00:00:00"/>
    <x v="1"/>
    <s v="Q1"/>
    <x v="3"/>
    <s v="Ian Smith"/>
    <x v="5"/>
    <x v="4"/>
  </r>
  <r>
    <x v="4"/>
    <x v="265"/>
    <x v="4"/>
    <s v="Medium"/>
    <n v="550.19000000000005"/>
    <n v="3"/>
    <n v="12"/>
    <n v="6602.28"/>
    <n v="660.23"/>
    <n v="5942.05"/>
    <n v="5.94"/>
    <n v="1650.57"/>
    <n v="4291.4799999999996"/>
    <n v="4.29"/>
    <d v="2024-01-13T00:00:00"/>
    <x v="1"/>
    <s v="Q1"/>
    <x v="3"/>
    <s v="Kevin Rodriguez"/>
    <x v="4"/>
    <x v="0"/>
  </r>
  <r>
    <x v="3"/>
    <x v="278"/>
    <x v="5"/>
    <s v="Medium"/>
    <n v="1339.49"/>
    <n v="260"/>
    <n v="350"/>
    <n v="468821.5"/>
    <n v="46882.15"/>
    <n v="421939.35"/>
    <n v="421.94"/>
    <n v="348267.4"/>
    <n v="73671.95"/>
    <n v="73.67"/>
    <d v="2024-01-13T00:00:00"/>
    <x v="1"/>
    <s v="Q1"/>
    <x v="3"/>
    <s v="Oscar Martinez"/>
    <x v="5"/>
    <x v="7"/>
  </r>
  <r>
    <x v="1"/>
    <x v="187"/>
    <x v="5"/>
    <s v="Medium"/>
    <n v="1197.4000000000001"/>
    <n v="260"/>
    <n v="15"/>
    <n v="17961"/>
    <n v="1796.1"/>
    <n v="16164.9"/>
    <n v="16.16"/>
    <n v="311324"/>
    <n v="-295159.09999999998"/>
    <n v="-295.16000000000003"/>
    <d v="2024-01-14T00:00:00"/>
    <x v="1"/>
    <s v="Q1"/>
    <x v="3"/>
    <s v="Charlie Thomas"/>
    <x v="5"/>
    <x v="1"/>
  </r>
  <r>
    <x v="4"/>
    <x v="240"/>
    <x v="0"/>
    <s v="Low"/>
    <n v="1208.68"/>
    <n v="5"/>
    <n v="12"/>
    <n v="14504.16"/>
    <n v="725.21"/>
    <n v="13778.95"/>
    <n v="13.78"/>
    <n v="6043.4"/>
    <n v="7735.55"/>
    <n v="7.74"/>
    <d v="2024-01-14T00:00:00"/>
    <x v="1"/>
    <s v="Q1"/>
    <x v="3"/>
    <s v="Grace Jackson"/>
    <x v="0"/>
    <x v="1"/>
  </r>
  <r>
    <x v="4"/>
    <x v="251"/>
    <x v="2"/>
    <s v="None"/>
    <n v="1855.38"/>
    <n v="120"/>
    <n v="12"/>
    <n v="22264.560000000001"/>
    <n v="0"/>
    <n v="22264.560000000001"/>
    <n v="22.26"/>
    <n v="222645.6"/>
    <n v="-200381.04"/>
    <n v="-200.38"/>
    <d v="2024-01-15T00:00:00"/>
    <x v="1"/>
    <s v="Q1"/>
    <x v="3"/>
    <s v="Tina Jackson"/>
    <x v="2"/>
    <x v="0"/>
  </r>
  <r>
    <x v="3"/>
    <x v="267"/>
    <x v="4"/>
    <s v="High"/>
    <n v="2721.9"/>
    <n v="3"/>
    <n v="350"/>
    <n v="952665"/>
    <n v="142899.75"/>
    <n v="809765.25"/>
    <n v="809.77"/>
    <n v="8165.7"/>
    <n v="801599.55"/>
    <n v="801.6"/>
    <d v="2024-01-15T00:00:00"/>
    <x v="1"/>
    <s v="Q1"/>
    <x v="3"/>
    <s v="Tina Johnson"/>
    <x v="4"/>
    <x v="5"/>
  </r>
  <r>
    <x v="2"/>
    <x v="232"/>
    <x v="2"/>
    <s v="Medium"/>
    <n v="334.01"/>
    <n v="120"/>
    <n v="300"/>
    <n v="100203"/>
    <n v="10020.299999999999"/>
    <n v="90182.7"/>
    <n v="90.18"/>
    <n v="40081.199999999997"/>
    <n v="50101.5"/>
    <n v="50.1"/>
    <d v="2024-01-15T00:00:00"/>
    <x v="1"/>
    <s v="Q1"/>
    <x v="3"/>
    <s v="Paul Thomas"/>
    <x v="2"/>
    <x v="4"/>
  </r>
  <r>
    <x v="2"/>
    <x v="279"/>
    <x v="0"/>
    <s v="High"/>
    <n v="662.51"/>
    <n v="5"/>
    <n v="300"/>
    <n v="198753"/>
    <n v="29812.95"/>
    <n v="168940.05"/>
    <n v="168.94"/>
    <n v="3312.55"/>
    <n v="165627.5"/>
    <n v="165.63"/>
    <d v="2024-01-16T00:00:00"/>
    <x v="1"/>
    <s v="Q1"/>
    <x v="3"/>
    <s v="Ian Martinez"/>
    <x v="0"/>
    <x v="0"/>
  </r>
  <r>
    <x v="4"/>
    <x v="218"/>
    <x v="0"/>
    <s v="Medium"/>
    <n v="1227.1400000000001"/>
    <n v="5"/>
    <n v="12"/>
    <n v="14725.68"/>
    <n v="1472.57"/>
    <n v="13253.11"/>
    <n v="13.25"/>
    <n v="6135.7"/>
    <n v="7117.41"/>
    <n v="7.12"/>
    <d v="2024-01-17T00:00:00"/>
    <x v="1"/>
    <s v="Q1"/>
    <x v="3"/>
    <s v="Eva Lopez"/>
    <x v="0"/>
    <x v="2"/>
  </r>
  <r>
    <x v="0"/>
    <x v="219"/>
    <x v="2"/>
    <s v="Medium"/>
    <n v="1265.08"/>
    <n v="120"/>
    <n v="125"/>
    <n v="158135"/>
    <n v="15813.5"/>
    <n v="142321.5"/>
    <n v="142.32"/>
    <n v="151809.60000000001"/>
    <n v="-9488.1"/>
    <n v="-9.49"/>
    <d v="2024-01-17T00:00:00"/>
    <x v="1"/>
    <s v="Q1"/>
    <x v="3"/>
    <s v="Kevin Johnson"/>
    <x v="2"/>
    <x v="4"/>
  </r>
  <r>
    <x v="2"/>
    <x v="236"/>
    <x v="0"/>
    <s v="None"/>
    <n v="683.06"/>
    <n v="5"/>
    <n v="300"/>
    <n v="204918"/>
    <n v="0"/>
    <n v="204918"/>
    <n v="204.92"/>
    <n v="3415.3"/>
    <n v="201502.7"/>
    <n v="201.5"/>
    <d v="2024-01-19T00:00:00"/>
    <x v="1"/>
    <s v="Q1"/>
    <x v="3"/>
    <s v="Charlie Johnson"/>
    <x v="0"/>
    <x v="2"/>
  </r>
  <r>
    <x v="2"/>
    <x v="150"/>
    <x v="1"/>
    <s v="Medium"/>
    <n v="826.02"/>
    <n v="10"/>
    <n v="300"/>
    <n v="247806"/>
    <n v="24780.6"/>
    <n v="223025.4"/>
    <n v="223.03"/>
    <n v="8260.2000000000007"/>
    <n v="214765.2"/>
    <n v="214.77"/>
    <d v="2024-01-19T00:00:00"/>
    <x v="1"/>
    <s v="Q1"/>
    <x v="3"/>
    <s v="Alice Moore"/>
    <x v="1"/>
    <x v="3"/>
  </r>
  <r>
    <x v="1"/>
    <x v="294"/>
    <x v="4"/>
    <s v="None"/>
    <n v="1014.27"/>
    <n v="3"/>
    <n v="15"/>
    <n v="15214.05"/>
    <n v="0"/>
    <n v="15214.05"/>
    <n v="15.21"/>
    <n v="3042.81"/>
    <n v="12171.24"/>
    <n v="12.17"/>
    <d v="2024-01-20T00:00:00"/>
    <x v="1"/>
    <s v="Q1"/>
    <x v="3"/>
    <s v="Mike Jones"/>
    <x v="4"/>
    <x v="1"/>
  </r>
  <r>
    <x v="4"/>
    <x v="245"/>
    <x v="1"/>
    <s v="High"/>
    <n v="1629.14"/>
    <n v="10"/>
    <n v="12"/>
    <n v="19549.68"/>
    <n v="2932.45"/>
    <n v="16617.23"/>
    <n v="16.62"/>
    <n v="16291.4"/>
    <n v="325.83"/>
    <n v="0.33"/>
    <d v="2024-01-21T00:00:00"/>
    <x v="1"/>
    <s v="Q1"/>
    <x v="3"/>
    <s v="Julia Williams"/>
    <x v="1"/>
    <x v="6"/>
  </r>
  <r>
    <x v="1"/>
    <x v="285"/>
    <x v="5"/>
    <s v="High"/>
    <n v="1589"/>
    <n v="260"/>
    <n v="15"/>
    <n v="23835"/>
    <n v="3575.25"/>
    <n v="20259.75"/>
    <n v="20.260000000000002"/>
    <n v="413140"/>
    <n v="-392880.25"/>
    <n v="-392.88"/>
    <d v="2024-01-21T00:00:00"/>
    <x v="1"/>
    <s v="Q1"/>
    <x v="3"/>
    <s v="David Davis"/>
    <x v="5"/>
    <x v="2"/>
  </r>
  <r>
    <x v="4"/>
    <x v="255"/>
    <x v="5"/>
    <s v="Medium"/>
    <n v="581.49"/>
    <n v="260"/>
    <n v="12"/>
    <n v="6977.88"/>
    <n v="697.79"/>
    <n v="6280.09"/>
    <n v="6.28"/>
    <n v="151187.4"/>
    <n v="-144907.31"/>
    <n v="-144.91"/>
    <d v="2024-01-21T00:00:00"/>
    <x v="1"/>
    <s v="Q1"/>
    <x v="3"/>
    <s v="Steve Wilson"/>
    <x v="5"/>
    <x v="4"/>
  </r>
  <r>
    <x v="0"/>
    <x v="229"/>
    <x v="1"/>
    <s v="High"/>
    <n v="1797.49"/>
    <n v="10"/>
    <n v="125"/>
    <n v="224686.25"/>
    <n v="33702.94"/>
    <n v="190983.31"/>
    <n v="190.98"/>
    <n v="17974.900000000001"/>
    <n v="173008.41"/>
    <n v="173.01"/>
    <d v="2024-01-22T00:00:00"/>
    <x v="1"/>
    <s v="Q1"/>
    <x v="3"/>
    <s v="Eva Rodriguez"/>
    <x v="1"/>
    <x v="4"/>
  </r>
  <r>
    <x v="4"/>
    <x v="205"/>
    <x v="1"/>
    <s v="High"/>
    <n v="1525.26"/>
    <n v="10"/>
    <n v="12"/>
    <n v="18303.12"/>
    <n v="2745.47"/>
    <n v="15557.65"/>
    <n v="15.56"/>
    <n v="15252.6"/>
    <n v="305.05"/>
    <n v="0.31"/>
    <d v="2024-01-24T00:00:00"/>
    <x v="1"/>
    <s v="Q1"/>
    <x v="3"/>
    <s v="David Williams"/>
    <x v="1"/>
    <x v="6"/>
  </r>
  <r>
    <x v="2"/>
    <x v="205"/>
    <x v="1"/>
    <s v="High"/>
    <n v="209.49"/>
    <n v="10"/>
    <n v="300"/>
    <n v="62847"/>
    <n v="9427.0499999999993"/>
    <n v="53419.95"/>
    <n v="53.42"/>
    <n v="2094.9"/>
    <n v="51325.05"/>
    <n v="51.33"/>
    <d v="2024-01-24T00:00:00"/>
    <x v="1"/>
    <s v="Q1"/>
    <x v="3"/>
    <s v="David Williams"/>
    <x v="1"/>
    <x v="7"/>
  </r>
  <r>
    <x v="2"/>
    <x v="152"/>
    <x v="4"/>
    <s v="None"/>
    <n v="277.89"/>
    <n v="3"/>
    <n v="300"/>
    <n v="83367"/>
    <n v="0"/>
    <n v="83367"/>
    <n v="83.37"/>
    <n v="833.67"/>
    <n v="82533.33"/>
    <n v="82.53"/>
    <d v="2024-01-24T00:00:00"/>
    <x v="1"/>
    <s v="Q1"/>
    <x v="3"/>
    <s v="Oscar Jones"/>
    <x v="4"/>
    <x v="5"/>
  </r>
  <r>
    <x v="4"/>
    <x v="172"/>
    <x v="5"/>
    <s v="Medium"/>
    <n v="1002.45"/>
    <n v="260"/>
    <n v="12"/>
    <n v="12029.4"/>
    <n v="1202.94"/>
    <n v="10826.46"/>
    <n v="10.83"/>
    <n v="260637"/>
    <n v="-249810.54"/>
    <n v="-249.81"/>
    <d v="2024-01-24T00:00:00"/>
    <x v="1"/>
    <s v="Q1"/>
    <x v="3"/>
    <s v="Grace Moore"/>
    <x v="5"/>
    <x v="4"/>
  </r>
  <r>
    <x v="2"/>
    <x v="157"/>
    <x v="5"/>
    <s v="High"/>
    <n v="568.89"/>
    <n v="260"/>
    <n v="300"/>
    <n v="170667"/>
    <n v="25600.05"/>
    <n v="145066.95000000001"/>
    <n v="145.07"/>
    <n v="147911.4"/>
    <n v="-2844.45"/>
    <n v="-2.84"/>
    <d v="2024-01-25T00:00:00"/>
    <x v="1"/>
    <s v="Q1"/>
    <x v="3"/>
    <s v="David Smith"/>
    <x v="5"/>
    <x v="3"/>
  </r>
  <r>
    <x v="4"/>
    <x v="151"/>
    <x v="2"/>
    <s v="Low"/>
    <n v="969.9"/>
    <n v="120"/>
    <n v="12"/>
    <n v="11638.8"/>
    <n v="581.94000000000005"/>
    <n v="11056.86"/>
    <n v="11.06"/>
    <n v="116388"/>
    <n v="-105331.14"/>
    <n v="-105.33"/>
    <d v="2024-01-25T00:00:00"/>
    <x v="1"/>
    <s v="Q1"/>
    <x v="3"/>
    <s v="Frank Rodriguez"/>
    <x v="2"/>
    <x v="0"/>
  </r>
  <r>
    <x v="0"/>
    <x v="263"/>
    <x v="0"/>
    <s v="High"/>
    <n v="1195.4000000000001"/>
    <n v="5"/>
    <n v="125"/>
    <n v="149425"/>
    <n v="22413.75"/>
    <n v="127011.25"/>
    <n v="127.01"/>
    <n v="5977"/>
    <n v="121034.25"/>
    <n v="121.03"/>
    <d v="2024-01-25T00:00:00"/>
    <x v="1"/>
    <s v="Q1"/>
    <x v="3"/>
    <s v="Rachel Martinez"/>
    <x v="0"/>
    <x v="1"/>
  </r>
  <r>
    <x v="2"/>
    <x v="150"/>
    <x v="1"/>
    <s v="Medium"/>
    <n v="401.52"/>
    <n v="10"/>
    <n v="300"/>
    <n v="120456"/>
    <n v="12045.6"/>
    <n v="108410.4"/>
    <n v="108.41"/>
    <n v="4015.2"/>
    <n v="104395.2"/>
    <n v="104.4"/>
    <d v="2024-01-25T00:00:00"/>
    <x v="1"/>
    <s v="Q1"/>
    <x v="3"/>
    <s v="Alice Moore"/>
    <x v="1"/>
    <x v="0"/>
  </r>
  <r>
    <x v="4"/>
    <x v="179"/>
    <x v="0"/>
    <s v="None"/>
    <n v="1907.76"/>
    <n v="5"/>
    <n v="12"/>
    <n v="22893.119999999999"/>
    <n v="0"/>
    <n v="22893.119999999999"/>
    <n v="22.89"/>
    <n v="9538.7999999999993"/>
    <n v="13354.32"/>
    <n v="13.35"/>
    <d v="2024-01-26T00:00:00"/>
    <x v="1"/>
    <s v="Q1"/>
    <x v="3"/>
    <s v="Tina Miller"/>
    <x v="0"/>
    <x v="3"/>
  </r>
  <r>
    <x v="0"/>
    <x v="274"/>
    <x v="0"/>
    <s v="Low"/>
    <n v="1751.92"/>
    <n v="5"/>
    <n v="125"/>
    <n v="218990"/>
    <n v="10949.5"/>
    <n v="208040.5"/>
    <n v="208.04"/>
    <n v="8759.6"/>
    <n v="199280.9"/>
    <n v="199.28"/>
    <d v="2024-01-26T00:00:00"/>
    <x v="1"/>
    <s v="Q1"/>
    <x v="3"/>
    <s v="Laura Martin"/>
    <x v="0"/>
    <x v="2"/>
  </r>
  <r>
    <x v="1"/>
    <x v="276"/>
    <x v="2"/>
    <s v="Medium"/>
    <n v="1200.43"/>
    <n v="120"/>
    <n v="15"/>
    <n v="18006.45"/>
    <n v="1800.65"/>
    <n v="16205.8"/>
    <n v="16.21"/>
    <n v="144051.6"/>
    <n v="-127845.8"/>
    <n v="-127.85"/>
    <d v="2024-01-26T00:00:00"/>
    <x v="1"/>
    <s v="Q1"/>
    <x v="3"/>
    <s v="Ian Anderson"/>
    <x v="2"/>
    <x v="1"/>
  </r>
  <r>
    <x v="2"/>
    <x v="286"/>
    <x v="3"/>
    <s v="Medium"/>
    <n v="405.87"/>
    <n v="250"/>
    <n v="300"/>
    <n v="121761"/>
    <n v="12176.1"/>
    <n v="109584.9"/>
    <n v="109.58"/>
    <n v="101467.5"/>
    <n v="8117.4"/>
    <n v="8.1199999999999992"/>
    <d v="2024-01-26T00:00:00"/>
    <x v="1"/>
    <s v="Q1"/>
    <x v="3"/>
    <s v="Paul Rodriguez"/>
    <x v="3"/>
    <x v="1"/>
  </r>
  <r>
    <x v="0"/>
    <x v="236"/>
    <x v="3"/>
    <s v="High"/>
    <n v="1665.31"/>
    <n v="250"/>
    <n v="125"/>
    <n v="208163.75"/>
    <n v="31224.560000000001"/>
    <n v="176939.19"/>
    <n v="176.94"/>
    <n v="416327.5"/>
    <n v="-239388.31"/>
    <n v="-239.39"/>
    <d v="2024-01-27T00:00:00"/>
    <x v="1"/>
    <s v="Q1"/>
    <x v="3"/>
    <s v="Charlie Johnson"/>
    <x v="3"/>
    <x v="0"/>
  </r>
  <r>
    <x v="2"/>
    <x v="223"/>
    <x v="1"/>
    <s v="High"/>
    <n v="255.52"/>
    <n v="10"/>
    <n v="300"/>
    <n v="76656"/>
    <n v="11498.4"/>
    <n v="65157.599999999999"/>
    <n v="65.16"/>
    <n v="2555.1999999999998"/>
    <n v="62602.400000000001"/>
    <n v="62.6"/>
    <d v="2024-01-27T00:00:00"/>
    <x v="1"/>
    <s v="Q1"/>
    <x v="3"/>
    <s v="Frank Williams"/>
    <x v="1"/>
    <x v="3"/>
  </r>
  <r>
    <x v="1"/>
    <x v="201"/>
    <x v="5"/>
    <s v="High"/>
    <n v="662.65"/>
    <n v="260"/>
    <n v="15"/>
    <n v="9939.75"/>
    <n v="1490.96"/>
    <n v="8448.7900000000009"/>
    <n v="8.4499999999999993"/>
    <n v="172289"/>
    <n v="-163840.21"/>
    <n v="-163.84"/>
    <d v="2024-01-28T00:00:00"/>
    <x v="1"/>
    <s v="Q1"/>
    <x v="3"/>
    <s v="Paul Moore"/>
    <x v="5"/>
    <x v="6"/>
  </r>
  <r>
    <x v="4"/>
    <x v="298"/>
    <x v="5"/>
    <s v="None"/>
    <n v="1868.91"/>
    <n v="260"/>
    <n v="12"/>
    <n v="22426.92"/>
    <n v="0"/>
    <n v="22426.92"/>
    <n v="22.43"/>
    <n v="485916.6"/>
    <n v="-463489.68"/>
    <n v="-463.49"/>
    <d v="2024-01-28T00:00:00"/>
    <x v="1"/>
    <s v="Q1"/>
    <x v="3"/>
    <s v="Mike Rodriguez"/>
    <x v="5"/>
    <x v="4"/>
  </r>
  <r>
    <x v="0"/>
    <x v="264"/>
    <x v="0"/>
    <s v="None"/>
    <n v="2142.69"/>
    <n v="5"/>
    <n v="125"/>
    <n v="267836.25"/>
    <n v="0"/>
    <n v="267836.25"/>
    <n v="267.83999999999997"/>
    <n v="10713.45"/>
    <n v="257122.8"/>
    <n v="257.12"/>
    <d v="2024-01-28T00:00:00"/>
    <x v="1"/>
    <s v="Q1"/>
    <x v="3"/>
    <s v="Laura Miller"/>
    <x v="0"/>
    <x v="4"/>
  </r>
  <r>
    <x v="0"/>
    <x v="150"/>
    <x v="3"/>
    <s v="Low"/>
    <n v="2305.73"/>
    <n v="250"/>
    <n v="125"/>
    <n v="288216.25"/>
    <n v="14410.81"/>
    <n v="273805.44"/>
    <n v="273.81"/>
    <n v="576432.5"/>
    <n v="-302627.06"/>
    <n v="-302.63"/>
    <d v="2024-01-29T00:00:00"/>
    <x v="1"/>
    <s v="Q1"/>
    <x v="3"/>
    <s v="Alice Moore"/>
    <x v="3"/>
    <x v="0"/>
  </r>
  <r>
    <x v="3"/>
    <x v="282"/>
    <x v="2"/>
    <s v="Low"/>
    <n v="3100.17"/>
    <n v="120"/>
    <n v="350"/>
    <n v="1085059.5"/>
    <n v="54252.98"/>
    <n v="1030806.52"/>
    <n v="1030.81"/>
    <n v="372020.4"/>
    <n v="658786.12"/>
    <n v="658.79"/>
    <d v="2024-01-29T00:00:00"/>
    <x v="1"/>
    <s v="Q1"/>
    <x v="3"/>
    <s v="Eva Miller"/>
    <x v="2"/>
    <x v="6"/>
  </r>
  <r>
    <x v="0"/>
    <x v="239"/>
    <x v="4"/>
    <s v="High"/>
    <n v="1956.28"/>
    <n v="3"/>
    <n v="125"/>
    <n v="244535"/>
    <n v="36680.25"/>
    <n v="207854.75"/>
    <n v="207.85"/>
    <n v="5868.84"/>
    <n v="201985.91"/>
    <n v="201.99"/>
    <d v="2024-01-29T00:00:00"/>
    <x v="1"/>
    <s v="Q1"/>
    <x v="3"/>
    <s v="Ian Smith"/>
    <x v="4"/>
    <x v="6"/>
  </r>
  <r>
    <x v="4"/>
    <x v="162"/>
    <x v="1"/>
    <s v="None"/>
    <n v="1076.6400000000001"/>
    <n v="10"/>
    <n v="12"/>
    <n v="12919.68"/>
    <n v="0"/>
    <n v="12919.68"/>
    <n v="12.92"/>
    <n v="10766.4"/>
    <n v="2153.2800000000002"/>
    <n v="2.15"/>
    <d v="2024-01-30T00:00:00"/>
    <x v="1"/>
    <s v="Q1"/>
    <x v="3"/>
    <s v="David Moore"/>
    <x v="1"/>
    <x v="7"/>
  </r>
  <r>
    <x v="4"/>
    <x v="274"/>
    <x v="4"/>
    <s v="Medium"/>
    <n v="1000.16"/>
    <n v="3"/>
    <n v="12"/>
    <n v="12001.92"/>
    <n v="1200.19"/>
    <n v="10801.73"/>
    <n v="10.8"/>
    <n v="3000.48"/>
    <n v="7801.25"/>
    <n v="7.8"/>
    <d v="2024-01-31T00:00:00"/>
    <x v="1"/>
    <s v="Q1"/>
    <x v="3"/>
    <s v="Laura Martin"/>
    <x v="4"/>
    <x v="4"/>
  </r>
  <r>
    <x v="0"/>
    <x v="238"/>
    <x v="5"/>
    <s v="None"/>
    <n v="1730.71"/>
    <n v="260"/>
    <n v="125"/>
    <n v="216338.75"/>
    <n v="0"/>
    <n v="216338.75"/>
    <n v="216.34"/>
    <n v="449984.6"/>
    <n v="-233645.85"/>
    <n v="-233.65"/>
    <d v="2024-01-31T00:00:00"/>
    <x v="1"/>
    <s v="Q1"/>
    <x v="3"/>
    <s v="Hannah Rodriguez"/>
    <x v="5"/>
    <x v="5"/>
  </r>
  <r>
    <x v="3"/>
    <x v="187"/>
    <x v="2"/>
    <s v="Low"/>
    <n v="1529.85"/>
    <n v="120"/>
    <n v="350"/>
    <n v="535447.5"/>
    <n v="26772.38"/>
    <n v="508675.12"/>
    <n v="508.68"/>
    <n v="183582"/>
    <n v="325093.12"/>
    <n v="325.08999999999997"/>
    <d v="2024-02-01T00:00:00"/>
    <x v="4"/>
    <s v="Q1"/>
    <x v="3"/>
    <s v="Charlie Thomas"/>
    <x v="2"/>
    <x v="0"/>
  </r>
  <r>
    <x v="1"/>
    <x v="285"/>
    <x v="2"/>
    <s v="High"/>
    <n v="1844.69"/>
    <n v="120"/>
    <n v="15"/>
    <n v="27670.35"/>
    <n v="4150.55"/>
    <n v="23519.8"/>
    <n v="23.52"/>
    <n v="221362.8"/>
    <n v="-197843"/>
    <n v="-197.84"/>
    <d v="2024-02-02T00:00:00"/>
    <x v="4"/>
    <s v="Q1"/>
    <x v="3"/>
    <s v="David Davis"/>
    <x v="2"/>
    <x v="5"/>
  </r>
  <r>
    <x v="0"/>
    <x v="294"/>
    <x v="5"/>
    <s v="High"/>
    <n v="2470.65"/>
    <n v="260"/>
    <n v="125"/>
    <n v="308831.25"/>
    <n v="46324.69"/>
    <n v="262506.56"/>
    <n v="262.51"/>
    <n v="642369"/>
    <n v="-379862.44"/>
    <n v="-379.86"/>
    <d v="2024-02-03T00:00:00"/>
    <x v="4"/>
    <s v="Q1"/>
    <x v="3"/>
    <s v="Mike Jones"/>
    <x v="5"/>
    <x v="2"/>
  </r>
  <r>
    <x v="1"/>
    <x v="282"/>
    <x v="0"/>
    <s v="Low"/>
    <n v="1233.8499999999999"/>
    <n v="5"/>
    <n v="15"/>
    <n v="18507.75"/>
    <n v="925.39"/>
    <n v="17582.36"/>
    <n v="17.579999999999998"/>
    <n v="6169.25"/>
    <n v="11413.11"/>
    <n v="11.41"/>
    <d v="2024-02-03T00:00:00"/>
    <x v="4"/>
    <s v="Q1"/>
    <x v="3"/>
    <s v="Eva Miller"/>
    <x v="0"/>
    <x v="1"/>
  </r>
  <r>
    <x v="2"/>
    <x v="251"/>
    <x v="3"/>
    <s v="High"/>
    <n v="973.26"/>
    <n v="250"/>
    <n v="300"/>
    <n v="291978"/>
    <n v="43796.7"/>
    <n v="248181.3"/>
    <n v="248.18"/>
    <n v="243315"/>
    <n v="4866.3"/>
    <n v="4.87"/>
    <d v="2024-02-04T00:00:00"/>
    <x v="4"/>
    <s v="Q1"/>
    <x v="3"/>
    <s v="Tina Jackson"/>
    <x v="3"/>
    <x v="0"/>
  </r>
  <r>
    <x v="2"/>
    <x v="282"/>
    <x v="0"/>
    <s v="Medium"/>
    <n v="830.22"/>
    <n v="5"/>
    <n v="300"/>
    <n v="249066"/>
    <n v="24906.6"/>
    <n v="224159.4"/>
    <n v="224.16"/>
    <n v="4151.1000000000004"/>
    <n v="220008.3"/>
    <n v="220.01"/>
    <d v="2024-02-06T00:00:00"/>
    <x v="4"/>
    <s v="Q1"/>
    <x v="3"/>
    <s v="Eva Miller"/>
    <x v="0"/>
    <x v="0"/>
  </r>
  <r>
    <x v="0"/>
    <x v="225"/>
    <x v="1"/>
    <s v="High"/>
    <n v="2880.18"/>
    <n v="10"/>
    <n v="125"/>
    <n v="360022.5"/>
    <n v="54003.38"/>
    <n v="306019.12"/>
    <n v="306.02"/>
    <n v="28801.8"/>
    <n v="277217.32"/>
    <n v="277.22000000000003"/>
    <d v="2024-02-08T00:00:00"/>
    <x v="4"/>
    <s v="Q1"/>
    <x v="3"/>
    <s v="Kevin Williams"/>
    <x v="1"/>
    <x v="2"/>
  </r>
  <r>
    <x v="1"/>
    <x v="206"/>
    <x v="0"/>
    <s v="None"/>
    <n v="1603.19"/>
    <n v="5"/>
    <n v="15"/>
    <n v="24047.85"/>
    <n v="0"/>
    <n v="24047.85"/>
    <n v="24.05"/>
    <n v="8015.95"/>
    <n v="16031.9"/>
    <n v="16.03"/>
    <d v="2024-02-09T00:00:00"/>
    <x v="4"/>
    <s v="Q1"/>
    <x v="3"/>
    <s v="Hannah Gonzalez"/>
    <x v="0"/>
    <x v="7"/>
  </r>
  <r>
    <x v="3"/>
    <x v="237"/>
    <x v="4"/>
    <s v="None"/>
    <n v="1728.05"/>
    <n v="3"/>
    <n v="350"/>
    <n v="604817.5"/>
    <n v="0"/>
    <n v="604817.5"/>
    <n v="604.82000000000005"/>
    <n v="5184.1499999999996"/>
    <n v="599633.35"/>
    <n v="599.63"/>
    <d v="2024-02-09T00:00:00"/>
    <x v="4"/>
    <s v="Q1"/>
    <x v="3"/>
    <s v="Hannah Johnson"/>
    <x v="4"/>
    <x v="2"/>
  </r>
  <r>
    <x v="1"/>
    <x v="297"/>
    <x v="5"/>
    <s v="None"/>
    <n v="1856.99"/>
    <n v="260"/>
    <n v="15"/>
    <n v="27854.85"/>
    <n v="0"/>
    <n v="27854.85"/>
    <n v="27.85"/>
    <n v="482817.4"/>
    <n v="-454962.55"/>
    <n v="-454.96"/>
    <d v="2024-02-10T00:00:00"/>
    <x v="4"/>
    <s v="Q1"/>
    <x v="3"/>
    <s v="Rachel Rodriguez"/>
    <x v="5"/>
    <x v="1"/>
  </r>
  <r>
    <x v="4"/>
    <x v="286"/>
    <x v="1"/>
    <s v="None"/>
    <n v="1726.7"/>
    <n v="10"/>
    <n v="12"/>
    <n v="20720.400000000001"/>
    <n v="0"/>
    <n v="20720.400000000001"/>
    <n v="20.72"/>
    <n v="17267"/>
    <n v="3453.4"/>
    <n v="3.45"/>
    <d v="2024-02-10T00:00:00"/>
    <x v="4"/>
    <s v="Q1"/>
    <x v="3"/>
    <s v="Paul Rodriguez"/>
    <x v="1"/>
    <x v="1"/>
  </r>
  <r>
    <x v="3"/>
    <x v="229"/>
    <x v="4"/>
    <s v="Low"/>
    <n v="1189.33"/>
    <n v="3"/>
    <n v="350"/>
    <n v="416265.5"/>
    <n v="20813.28"/>
    <n v="395452.22"/>
    <n v="395.45"/>
    <n v="3567.99"/>
    <n v="391884.23"/>
    <n v="391.88"/>
    <d v="2024-02-11T00:00:00"/>
    <x v="4"/>
    <s v="Q1"/>
    <x v="3"/>
    <s v="Eva Rodriguez"/>
    <x v="4"/>
    <x v="3"/>
  </r>
  <r>
    <x v="2"/>
    <x v="221"/>
    <x v="5"/>
    <s v="High"/>
    <n v="459.39"/>
    <n v="260"/>
    <n v="300"/>
    <n v="137817"/>
    <n v="20672.55"/>
    <n v="117144.45"/>
    <n v="117.14"/>
    <n v="119441.4"/>
    <n v="-2296.9499999999998"/>
    <n v="-2.2999999999999998"/>
    <d v="2024-02-11T00:00:00"/>
    <x v="4"/>
    <s v="Q1"/>
    <x v="3"/>
    <s v="Nina Jackson"/>
    <x v="5"/>
    <x v="2"/>
  </r>
  <r>
    <x v="1"/>
    <x v="258"/>
    <x v="0"/>
    <s v="Low"/>
    <n v="1003.26"/>
    <n v="5"/>
    <n v="15"/>
    <n v="15048.9"/>
    <n v="752.45"/>
    <n v="14296.45"/>
    <n v="14.3"/>
    <n v="5016.3"/>
    <n v="9280.15"/>
    <n v="9.2799999999999994"/>
    <d v="2024-02-11T00:00:00"/>
    <x v="4"/>
    <s v="Q1"/>
    <x v="3"/>
    <s v="Steve Williams"/>
    <x v="0"/>
    <x v="1"/>
  </r>
  <r>
    <x v="1"/>
    <x v="236"/>
    <x v="3"/>
    <s v="Low"/>
    <n v="1544.44"/>
    <n v="250"/>
    <n v="15"/>
    <n v="23166.6"/>
    <n v="1158.33"/>
    <n v="22008.27"/>
    <n v="22.01"/>
    <n v="386110"/>
    <n v="-364101.73"/>
    <n v="-364.1"/>
    <d v="2024-02-12T00:00:00"/>
    <x v="4"/>
    <s v="Q1"/>
    <x v="3"/>
    <s v="Charlie Johnson"/>
    <x v="3"/>
    <x v="2"/>
  </r>
  <r>
    <x v="1"/>
    <x v="170"/>
    <x v="4"/>
    <s v="None"/>
    <n v="700.06"/>
    <n v="3"/>
    <n v="15"/>
    <n v="10500.9"/>
    <n v="0"/>
    <n v="10500.9"/>
    <n v="10.5"/>
    <n v="2100.1799999999998"/>
    <n v="8400.7199999999993"/>
    <n v="8.4"/>
    <d v="2024-02-12T00:00:00"/>
    <x v="4"/>
    <s v="Q1"/>
    <x v="3"/>
    <s v="Ian Jones"/>
    <x v="4"/>
    <x v="6"/>
  </r>
  <r>
    <x v="0"/>
    <x v="272"/>
    <x v="3"/>
    <s v="None"/>
    <n v="1012.7"/>
    <n v="250"/>
    <n v="125"/>
    <n v="126587.5"/>
    <n v="0"/>
    <n v="126587.5"/>
    <n v="126.59"/>
    <n v="253175"/>
    <n v="-126587.5"/>
    <n v="-126.59"/>
    <d v="2024-02-13T00:00:00"/>
    <x v="4"/>
    <s v="Q1"/>
    <x v="3"/>
    <s v="Charlie Taylor"/>
    <x v="3"/>
    <x v="2"/>
  </r>
  <r>
    <x v="4"/>
    <x v="216"/>
    <x v="2"/>
    <s v="High"/>
    <n v="1540.26"/>
    <n v="120"/>
    <n v="12"/>
    <n v="18483.12"/>
    <n v="2772.47"/>
    <n v="15710.65"/>
    <n v="15.71"/>
    <n v="184831.2"/>
    <n v="-169120.55"/>
    <n v="-169.12"/>
    <d v="2024-02-13T00:00:00"/>
    <x v="4"/>
    <s v="Q1"/>
    <x v="3"/>
    <s v="David Jackson"/>
    <x v="2"/>
    <x v="7"/>
  </r>
  <r>
    <x v="1"/>
    <x v="186"/>
    <x v="1"/>
    <s v="Medium"/>
    <n v="1284.6300000000001"/>
    <n v="10"/>
    <n v="15"/>
    <n v="19269.45"/>
    <n v="1926.95"/>
    <n v="17342.5"/>
    <n v="17.34"/>
    <n v="12846.3"/>
    <n v="4496.2"/>
    <n v="4.5"/>
    <d v="2024-02-14T00:00:00"/>
    <x v="4"/>
    <s v="Q1"/>
    <x v="3"/>
    <s v="Grace Martinez"/>
    <x v="1"/>
    <x v="6"/>
  </r>
  <r>
    <x v="1"/>
    <x v="293"/>
    <x v="4"/>
    <s v="None"/>
    <n v="1394.41"/>
    <n v="3"/>
    <n v="15"/>
    <n v="20916.150000000001"/>
    <n v="0"/>
    <n v="20916.150000000001"/>
    <n v="20.92"/>
    <n v="4183.2299999999996"/>
    <n v="16732.919999999998"/>
    <n v="16.73"/>
    <d v="2024-02-14T00:00:00"/>
    <x v="4"/>
    <s v="Q1"/>
    <x v="3"/>
    <s v="Julia Taylor"/>
    <x v="4"/>
    <x v="7"/>
  </r>
  <r>
    <x v="2"/>
    <x v="216"/>
    <x v="2"/>
    <s v="High"/>
    <n v="203.66"/>
    <n v="120"/>
    <n v="300"/>
    <n v="61098"/>
    <n v="9164.7000000000007"/>
    <n v="51933.3"/>
    <n v="51.93"/>
    <n v="24439.200000000001"/>
    <n v="27494.1"/>
    <n v="27.49"/>
    <d v="2024-02-15T00:00:00"/>
    <x v="4"/>
    <s v="Q1"/>
    <x v="3"/>
    <s v="David Jackson"/>
    <x v="2"/>
    <x v="3"/>
  </r>
  <r>
    <x v="0"/>
    <x v="151"/>
    <x v="4"/>
    <s v="None"/>
    <n v="2237.84"/>
    <n v="3"/>
    <n v="125"/>
    <n v="279730"/>
    <n v="0"/>
    <n v="279730"/>
    <n v="279.73"/>
    <n v="6713.52"/>
    <n v="273016.48"/>
    <n v="273.02"/>
    <d v="2024-02-15T00:00:00"/>
    <x v="4"/>
    <s v="Q1"/>
    <x v="3"/>
    <s v="Frank Rodriguez"/>
    <x v="4"/>
    <x v="3"/>
  </r>
  <r>
    <x v="1"/>
    <x v="165"/>
    <x v="2"/>
    <s v="None"/>
    <n v="790.58"/>
    <n v="120"/>
    <n v="15"/>
    <n v="11858.7"/>
    <n v="0"/>
    <n v="11858.7"/>
    <n v="11.86"/>
    <n v="94869.6"/>
    <n v="-83010.899999999994"/>
    <n v="-83.01"/>
    <d v="2024-02-15T00:00:00"/>
    <x v="4"/>
    <s v="Q1"/>
    <x v="3"/>
    <s v="Julia Davis"/>
    <x v="2"/>
    <x v="2"/>
  </r>
  <r>
    <x v="3"/>
    <x v="205"/>
    <x v="1"/>
    <s v="Low"/>
    <n v="3010.43"/>
    <n v="10"/>
    <n v="350"/>
    <n v="1053650.5"/>
    <n v="52682.53"/>
    <n v="1000967.97"/>
    <n v="1000.97"/>
    <n v="30104.3"/>
    <n v="970863.67"/>
    <n v="970.86"/>
    <d v="2024-02-15T00:00:00"/>
    <x v="4"/>
    <s v="Q1"/>
    <x v="3"/>
    <s v="David Williams"/>
    <x v="1"/>
    <x v="0"/>
  </r>
  <r>
    <x v="2"/>
    <x v="242"/>
    <x v="2"/>
    <s v="Low"/>
    <n v="547.74"/>
    <n v="120"/>
    <n v="300"/>
    <n v="164322"/>
    <n v="8216.1"/>
    <n v="156105.9"/>
    <n v="156.11000000000001"/>
    <n v="65728.800000000003"/>
    <n v="90377.1"/>
    <n v="90.38"/>
    <d v="2024-02-16T00:00:00"/>
    <x v="4"/>
    <s v="Q1"/>
    <x v="3"/>
    <s v="Paul Miller"/>
    <x v="2"/>
    <x v="5"/>
  </r>
  <r>
    <x v="0"/>
    <x v="286"/>
    <x v="0"/>
    <s v="None"/>
    <n v="2849.72"/>
    <n v="5"/>
    <n v="125"/>
    <n v="356215"/>
    <n v="0"/>
    <n v="356215"/>
    <n v="356.21"/>
    <n v="14248.6"/>
    <n v="341966.4"/>
    <n v="341.97"/>
    <d v="2024-02-17T00:00:00"/>
    <x v="4"/>
    <s v="Q1"/>
    <x v="3"/>
    <s v="Paul Rodriguez"/>
    <x v="0"/>
    <x v="2"/>
  </r>
  <r>
    <x v="0"/>
    <x v="272"/>
    <x v="3"/>
    <s v="None"/>
    <n v="1141.72"/>
    <n v="250"/>
    <n v="125"/>
    <n v="142715"/>
    <n v="0"/>
    <n v="142715"/>
    <n v="142.72"/>
    <n v="285430"/>
    <n v="-142715"/>
    <n v="-142.72"/>
    <d v="2024-02-17T00:00:00"/>
    <x v="4"/>
    <s v="Q1"/>
    <x v="3"/>
    <s v="Charlie Taylor"/>
    <x v="3"/>
    <x v="3"/>
  </r>
  <r>
    <x v="4"/>
    <x v="253"/>
    <x v="4"/>
    <s v="Medium"/>
    <n v="1128.5999999999999"/>
    <n v="3"/>
    <n v="12"/>
    <n v="13543.2"/>
    <n v="1354.32"/>
    <n v="12188.88"/>
    <n v="12.19"/>
    <n v="3385.8"/>
    <n v="8803.08"/>
    <n v="8.8000000000000007"/>
    <d v="2024-02-18T00:00:00"/>
    <x v="4"/>
    <s v="Q1"/>
    <x v="3"/>
    <s v="Hannah Jackson"/>
    <x v="4"/>
    <x v="5"/>
  </r>
  <r>
    <x v="0"/>
    <x v="295"/>
    <x v="2"/>
    <s v="Low"/>
    <n v="1196.1300000000001"/>
    <n v="120"/>
    <n v="125"/>
    <n v="149516.25"/>
    <n v="7475.81"/>
    <n v="142040.44"/>
    <n v="142.04"/>
    <n v="143535.6"/>
    <n v="-1495.16"/>
    <n v="-1.5"/>
    <d v="2024-02-19T00:00:00"/>
    <x v="4"/>
    <s v="Q1"/>
    <x v="3"/>
    <s v="Bob Williams"/>
    <x v="2"/>
    <x v="6"/>
  </r>
  <r>
    <x v="3"/>
    <x v="213"/>
    <x v="1"/>
    <s v="None"/>
    <n v="2412.9699999999998"/>
    <n v="10"/>
    <n v="350"/>
    <n v="844539.5"/>
    <n v="0"/>
    <n v="844539.5"/>
    <n v="844.54"/>
    <n v="24129.7"/>
    <n v="820409.8"/>
    <n v="820.41"/>
    <d v="2024-02-19T00:00:00"/>
    <x v="4"/>
    <s v="Q1"/>
    <x v="3"/>
    <s v="Julia Martin"/>
    <x v="1"/>
    <x v="7"/>
  </r>
  <r>
    <x v="3"/>
    <x v="242"/>
    <x v="1"/>
    <s v="Low"/>
    <n v="3783.66"/>
    <n v="10"/>
    <n v="350"/>
    <n v="1324281"/>
    <n v="66214.05"/>
    <n v="1258066.95"/>
    <n v="1258.07"/>
    <n v="37836.6"/>
    <n v="1220230.3500000001"/>
    <n v="1220.23"/>
    <d v="2024-02-19T00:00:00"/>
    <x v="4"/>
    <s v="Q1"/>
    <x v="3"/>
    <s v="Paul Miller"/>
    <x v="1"/>
    <x v="7"/>
  </r>
  <r>
    <x v="3"/>
    <x v="250"/>
    <x v="2"/>
    <s v="Low"/>
    <n v="2373.2199999999998"/>
    <n v="120"/>
    <n v="350"/>
    <n v="830627"/>
    <n v="41531.35"/>
    <n v="789095.65"/>
    <n v="789.1"/>
    <n v="284786.40000000002"/>
    <n v="504309.25"/>
    <n v="504.31"/>
    <d v="2024-02-19T00:00:00"/>
    <x v="4"/>
    <s v="Q1"/>
    <x v="3"/>
    <s v="Quincy Taylor"/>
    <x v="2"/>
    <x v="3"/>
  </r>
  <r>
    <x v="2"/>
    <x v="256"/>
    <x v="1"/>
    <s v="Medium"/>
    <n v="301.77"/>
    <n v="10"/>
    <n v="300"/>
    <n v="90531"/>
    <n v="9053.1"/>
    <n v="81477.899999999994"/>
    <n v="81.48"/>
    <n v="3017.7"/>
    <n v="78460.2"/>
    <n v="78.459999999999994"/>
    <d v="2024-02-20T00:00:00"/>
    <x v="4"/>
    <s v="Q1"/>
    <x v="3"/>
    <s v="Hannah Jones"/>
    <x v="1"/>
    <x v="0"/>
  </r>
  <r>
    <x v="1"/>
    <x v="299"/>
    <x v="0"/>
    <s v="High"/>
    <n v="1187.8699999999999"/>
    <n v="5"/>
    <n v="15"/>
    <n v="17818.05"/>
    <n v="2672.71"/>
    <n v="15145.34"/>
    <n v="15.15"/>
    <n v="5939.35"/>
    <n v="9205.99"/>
    <n v="9.2100000000000009"/>
    <d v="2024-02-21T00:00:00"/>
    <x v="4"/>
    <s v="Q1"/>
    <x v="3"/>
    <s v="Kevin Miller"/>
    <x v="0"/>
    <x v="2"/>
  </r>
  <r>
    <x v="1"/>
    <x v="193"/>
    <x v="2"/>
    <s v="Low"/>
    <n v="1684.32"/>
    <n v="120"/>
    <n v="15"/>
    <n v="25264.799999999999"/>
    <n v="1263.24"/>
    <n v="24001.56"/>
    <n v="24"/>
    <n v="202118.39999999999"/>
    <n v="-178116.84"/>
    <n v="-178.12"/>
    <d v="2024-02-21T00:00:00"/>
    <x v="4"/>
    <s v="Q1"/>
    <x v="3"/>
    <s v="Grace Williams"/>
    <x v="2"/>
    <x v="2"/>
  </r>
  <r>
    <x v="4"/>
    <x v="239"/>
    <x v="1"/>
    <s v="None"/>
    <n v="1117.54"/>
    <n v="10"/>
    <n v="12"/>
    <n v="13410.48"/>
    <n v="0"/>
    <n v="13410.48"/>
    <n v="13.41"/>
    <n v="11175.4"/>
    <n v="2235.08"/>
    <n v="2.2400000000000002"/>
    <d v="2024-02-22T00:00:00"/>
    <x v="4"/>
    <s v="Q1"/>
    <x v="3"/>
    <s v="Ian Smith"/>
    <x v="1"/>
    <x v="7"/>
  </r>
  <r>
    <x v="4"/>
    <x v="298"/>
    <x v="3"/>
    <s v="High"/>
    <n v="918.76"/>
    <n v="250"/>
    <n v="12"/>
    <n v="11025.12"/>
    <n v="1653.77"/>
    <n v="9371.35"/>
    <n v="9.3699999999999992"/>
    <n v="229690"/>
    <n v="-220318.65"/>
    <n v="-220.32"/>
    <d v="2024-02-22T00:00:00"/>
    <x v="4"/>
    <s v="Q1"/>
    <x v="3"/>
    <s v="Mike Rodriguez"/>
    <x v="3"/>
    <x v="6"/>
  </r>
  <r>
    <x v="1"/>
    <x v="196"/>
    <x v="2"/>
    <s v="High"/>
    <n v="1369.2"/>
    <n v="120"/>
    <n v="15"/>
    <n v="20538"/>
    <n v="3080.7"/>
    <n v="17457.3"/>
    <n v="17.46"/>
    <n v="164304"/>
    <n v="-146846.70000000001"/>
    <n v="-146.85"/>
    <d v="2024-02-22T00:00:00"/>
    <x v="4"/>
    <s v="Q1"/>
    <x v="3"/>
    <s v="Rachel Miller"/>
    <x v="2"/>
    <x v="2"/>
  </r>
  <r>
    <x v="0"/>
    <x v="161"/>
    <x v="3"/>
    <s v="None"/>
    <n v="1080.1199999999999"/>
    <n v="250"/>
    <n v="125"/>
    <n v="135015"/>
    <n v="0"/>
    <n v="135015"/>
    <n v="135.01"/>
    <n v="270030"/>
    <n v="-135015"/>
    <n v="-135.01"/>
    <d v="2024-02-23T00:00:00"/>
    <x v="4"/>
    <s v="Q1"/>
    <x v="3"/>
    <s v="Steve Taylor"/>
    <x v="3"/>
    <x v="7"/>
  </r>
  <r>
    <x v="0"/>
    <x v="219"/>
    <x v="3"/>
    <s v="High"/>
    <n v="1958.54"/>
    <n v="250"/>
    <n v="125"/>
    <n v="244817.5"/>
    <n v="36722.620000000003"/>
    <n v="208094.88"/>
    <n v="208.09"/>
    <n v="489635"/>
    <n v="-281540.12"/>
    <n v="-281.54000000000002"/>
    <d v="2024-02-23T00:00:00"/>
    <x v="4"/>
    <s v="Q1"/>
    <x v="3"/>
    <s v="Kevin Johnson"/>
    <x v="3"/>
    <x v="1"/>
  </r>
  <r>
    <x v="3"/>
    <x v="155"/>
    <x v="1"/>
    <s v="None"/>
    <n v="2675.46"/>
    <n v="10"/>
    <n v="350"/>
    <n v="936411"/>
    <n v="0"/>
    <n v="936411"/>
    <n v="936.41"/>
    <n v="26754.6"/>
    <n v="909656.4"/>
    <n v="909.66"/>
    <d v="2024-02-23T00:00:00"/>
    <x v="4"/>
    <s v="Q1"/>
    <x v="3"/>
    <s v="Oscar Moore"/>
    <x v="1"/>
    <x v="0"/>
  </r>
  <r>
    <x v="1"/>
    <x v="281"/>
    <x v="1"/>
    <s v="Medium"/>
    <n v="943.69"/>
    <n v="10"/>
    <n v="15"/>
    <n v="14155.35"/>
    <n v="1415.54"/>
    <n v="12739.81"/>
    <n v="12.74"/>
    <n v="9436.9"/>
    <n v="3302.91"/>
    <n v="3.3"/>
    <d v="2024-02-23T00:00:00"/>
    <x v="4"/>
    <s v="Q1"/>
    <x v="3"/>
    <s v="Nina Garcia"/>
    <x v="1"/>
    <x v="1"/>
  </r>
  <r>
    <x v="3"/>
    <x v="237"/>
    <x v="5"/>
    <s v="Medium"/>
    <n v="1485.41"/>
    <n v="260"/>
    <n v="350"/>
    <n v="519893.5"/>
    <n v="51989.35"/>
    <n v="467904.15"/>
    <n v="467.9"/>
    <n v="386206.6"/>
    <n v="81697.55"/>
    <n v="81.7"/>
    <d v="2024-02-23T00:00:00"/>
    <x v="4"/>
    <s v="Q1"/>
    <x v="3"/>
    <s v="Hannah Johnson"/>
    <x v="5"/>
    <x v="7"/>
  </r>
  <r>
    <x v="4"/>
    <x v="161"/>
    <x v="0"/>
    <s v="High"/>
    <n v="1195.6400000000001"/>
    <n v="5"/>
    <n v="12"/>
    <n v="14347.68"/>
    <n v="2152.15"/>
    <n v="12195.53"/>
    <n v="12.2"/>
    <n v="5978.2"/>
    <n v="6217.33"/>
    <n v="6.22"/>
    <d v="2024-02-24T00:00:00"/>
    <x v="4"/>
    <s v="Q1"/>
    <x v="3"/>
    <s v="Steve Taylor"/>
    <x v="0"/>
    <x v="2"/>
  </r>
  <r>
    <x v="1"/>
    <x v="225"/>
    <x v="2"/>
    <s v="High"/>
    <n v="1555.85"/>
    <n v="120"/>
    <n v="15"/>
    <n v="23337.75"/>
    <n v="3500.66"/>
    <n v="19837.09"/>
    <n v="19.84"/>
    <n v="186702"/>
    <n v="-166864.91"/>
    <n v="-166.86"/>
    <d v="2024-02-25T00:00:00"/>
    <x v="4"/>
    <s v="Q1"/>
    <x v="3"/>
    <s v="Kevin Williams"/>
    <x v="2"/>
    <x v="0"/>
  </r>
  <r>
    <x v="3"/>
    <x v="266"/>
    <x v="5"/>
    <s v="Medium"/>
    <n v="2592.7600000000002"/>
    <n v="260"/>
    <n v="350"/>
    <n v="907466"/>
    <n v="90746.6"/>
    <n v="816719.4"/>
    <n v="816.72"/>
    <n v="674117.6"/>
    <n v="142601.79999999999"/>
    <n v="142.6"/>
    <d v="2024-02-25T00:00:00"/>
    <x v="4"/>
    <s v="Q1"/>
    <x v="3"/>
    <s v="Paul Wilson"/>
    <x v="5"/>
    <x v="4"/>
  </r>
  <r>
    <x v="2"/>
    <x v="221"/>
    <x v="5"/>
    <s v="Low"/>
    <n v="830.15"/>
    <n v="260"/>
    <n v="300"/>
    <n v="249045"/>
    <n v="12452.25"/>
    <n v="236592.75"/>
    <n v="236.59"/>
    <n v="215839"/>
    <n v="20753.75"/>
    <n v="20.75"/>
    <d v="2024-02-25T00:00:00"/>
    <x v="4"/>
    <s v="Q1"/>
    <x v="3"/>
    <s v="Nina Jackson"/>
    <x v="5"/>
    <x v="1"/>
  </r>
  <r>
    <x v="0"/>
    <x v="203"/>
    <x v="4"/>
    <s v="Medium"/>
    <n v="2775.96"/>
    <n v="3"/>
    <n v="125"/>
    <n v="346995"/>
    <n v="34699.5"/>
    <n v="312295.5"/>
    <n v="312.3"/>
    <n v="8327.8799999999992"/>
    <n v="303967.62"/>
    <n v="303.97000000000003"/>
    <d v="2024-02-26T00:00:00"/>
    <x v="4"/>
    <s v="Q1"/>
    <x v="3"/>
    <s v="Laura Wilson"/>
    <x v="4"/>
    <x v="1"/>
  </r>
  <r>
    <x v="2"/>
    <x v="285"/>
    <x v="3"/>
    <s v="None"/>
    <n v="492.46"/>
    <n v="250"/>
    <n v="300"/>
    <n v="147738"/>
    <n v="0"/>
    <n v="147738"/>
    <n v="147.74"/>
    <n v="123115"/>
    <n v="24623"/>
    <n v="24.62"/>
    <d v="2024-02-26T00:00:00"/>
    <x v="4"/>
    <s v="Q1"/>
    <x v="3"/>
    <s v="David Davis"/>
    <x v="3"/>
    <x v="2"/>
  </r>
  <r>
    <x v="0"/>
    <x v="211"/>
    <x v="4"/>
    <s v="Low"/>
    <n v="1276.81"/>
    <n v="3"/>
    <n v="125"/>
    <n v="159601.25"/>
    <n v="7980.06"/>
    <n v="151621.19"/>
    <n v="151.62"/>
    <n v="3830.43"/>
    <n v="147790.76"/>
    <n v="147.79"/>
    <d v="2024-02-26T00:00:00"/>
    <x v="4"/>
    <s v="Q1"/>
    <x v="3"/>
    <s v="Julia Anderson"/>
    <x v="4"/>
    <x v="5"/>
  </r>
  <r>
    <x v="4"/>
    <x v="293"/>
    <x v="0"/>
    <s v="High"/>
    <n v="1606.07"/>
    <n v="5"/>
    <n v="12"/>
    <n v="19272.84"/>
    <n v="2890.93"/>
    <n v="16381.91"/>
    <n v="16.38"/>
    <n v="8030.35"/>
    <n v="8351.56"/>
    <n v="8.35"/>
    <d v="2024-02-27T00:00:00"/>
    <x v="4"/>
    <s v="Q1"/>
    <x v="3"/>
    <s v="Julia Taylor"/>
    <x v="0"/>
    <x v="3"/>
  </r>
  <r>
    <x v="2"/>
    <x v="277"/>
    <x v="2"/>
    <s v="Medium"/>
    <n v="602.85"/>
    <n v="120"/>
    <n v="300"/>
    <n v="180855"/>
    <n v="18085.5"/>
    <n v="162769.5"/>
    <n v="162.77000000000001"/>
    <n v="72342"/>
    <n v="90427.5"/>
    <n v="90.43"/>
    <d v="2024-02-28T00:00:00"/>
    <x v="4"/>
    <s v="Q1"/>
    <x v="3"/>
    <s v="Julia Wilson"/>
    <x v="2"/>
    <x v="6"/>
  </r>
  <r>
    <x v="0"/>
    <x v="236"/>
    <x v="0"/>
    <s v="Medium"/>
    <n v="1690.45"/>
    <n v="5"/>
    <n v="125"/>
    <n v="211306.25"/>
    <n v="21130.62"/>
    <n v="190175.63"/>
    <n v="190.18"/>
    <n v="8452.25"/>
    <n v="181723.38"/>
    <n v="181.72"/>
    <d v="2024-02-28T00:00:00"/>
    <x v="4"/>
    <s v="Q1"/>
    <x v="3"/>
    <s v="Charlie Johnson"/>
    <x v="0"/>
    <x v="7"/>
  </r>
  <r>
    <x v="4"/>
    <x v="210"/>
    <x v="0"/>
    <s v="High"/>
    <n v="1564.74"/>
    <n v="5"/>
    <n v="12"/>
    <n v="18776.88"/>
    <n v="2816.53"/>
    <n v="15960.35"/>
    <n v="15.96"/>
    <n v="7823.7"/>
    <n v="8136.65"/>
    <n v="8.14"/>
    <d v="2024-02-29T00:00:00"/>
    <x v="4"/>
    <s v="Q1"/>
    <x v="3"/>
    <s v="Ian Johnson"/>
    <x v="0"/>
    <x v="4"/>
  </r>
  <r>
    <x v="4"/>
    <x v="155"/>
    <x v="2"/>
    <s v="None"/>
    <n v="782.53"/>
    <n v="120"/>
    <n v="12"/>
    <n v="9390.36"/>
    <n v="0"/>
    <n v="9390.36"/>
    <n v="9.39"/>
    <n v="93903.6"/>
    <n v="-84513.24"/>
    <n v="-84.51"/>
    <d v="2024-02-29T00:00:00"/>
    <x v="4"/>
    <s v="Q1"/>
    <x v="3"/>
    <s v="Oscar Moore"/>
    <x v="2"/>
    <x v="7"/>
  </r>
  <r>
    <x v="0"/>
    <x v="216"/>
    <x v="3"/>
    <s v="Low"/>
    <n v="1576.75"/>
    <n v="250"/>
    <n v="125"/>
    <n v="197093.75"/>
    <n v="9854.69"/>
    <n v="187239.06"/>
    <n v="187.24"/>
    <n v="394187.5"/>
    <n v="-206948.44"/>
    <n v="-206.95"/>
    <d v="2024-02-29T00:00:00"/>
    <x v="4"/>
    <s v="Q1"/>
    <x v="3"/>
    <s v="David Jackson"/>
    <x v="3"/>
    <x v="1"/>
  </r>
  <r>
    <x v="1"/>
    <x v="247"/>
    <x v="2"/>
    <s v="None"/>
    <n v="1545.62"/>
    <n v="120"/>
    <n v="15"/>
    <n v="23184.3"/>
    <n v="0"/>
    <n v="23184.3"/>
    <n v="23.18"/>
    <n v="185474.4"/>
    <n v="-162290.1"/>
    <n v="-162.29"/>
    <d v="2024-02-29T00:00:00"/>
    <x v="4"/>
    <s v="Q1"/>
    <x v="3"/>
    <s v="Alice Anderson"/>
    <x v="2"/>
    <x v="7"/>
  </r>
  <r>
    <x v="1"/>
    <x v="270"/>
    <x v="4"/>
    <s v="None"/>
    <n v="939.75"/>
    <n v="3"/>
    <n v="15"/>
    <n v="14096.25"/>
    <n v="0"/>
    <n v="14096.25"/>
    <n v="14.1"/>
    <n v="2819.25"/>
    <n v="11277"/>
    <n v="11.28"/>
    <d v="2024-02-29T00:00:00"/>
    <x v="4"/>
    <s v="Q1"/>
    <x v="3"/>
    <s v="Ian Moore"/>
    <x v="4"/>
    <x v="2"/>
  </r>
  <r>
    <x v="2"/>
    <x v="205"/>
    <x v="3"/>
    <s v="High"/>
    <n v="790.17"/>
    <n v="250"/>
    <n v="300"/>
    <n v="237051"/>
    <n v="35557.65"/>
    <n v="201493.35"/>
    <n v="201.49"/>
    <n v="197542.5"/>
    <n v="3950.85"/>
    <n v="3.95"/>
    <d v="2024-03-01T00:00:00"/>
    <x v="8"/>
    <s v="Q1"/>
    <x v="3"/>
    <s v="David Williams"/>
    <x v="3"/>
    <x v="0"/>
  </r>
  <r>
    <x v="1"/>
    <x v="218"/>
    <x v="0"/>
    <s v="None"/>
    <n v="1807.69"/>
    <n v="5"/>
    <n v="15"/>
    <n v="27115.35"/>
    <n v="0"/>
    <n v="27115.35"/>
    <n v="27.12"/>
    <n v="9038.4500000000007"/>
    <n v="18076.900000000001"/>
    <n v="18.079999999999998"/>
    <d v="2024-03-01T00:00:00"/>
    <x v="8"/>
    <s v="Q1"/>
    <x v="3"/>
    <s v="Eva Lopez"/>
    <x v="0"/>
    <x v="3"/>
  </r>
  <r>
    <x v="2"/>
    <x v="240"/>
    <x v="3"/>
    <s v="Medium"/>
    <n v="724.61"/>
    <n v="250"/>
    <n v="300"/>
    <n v="217383"/>
    <n v="21738.3"/>
    <n v="195644.7"/>
    <n v="195.64"/>
    <n v="181152.5"/>
    <n v="14492.2"/>
    <n v="14.49"/>
    <d v="2024-03-01T00:00:00"/>
    <x v="8"/>
    <s v="Q1"/>
    <x v="3"/>
    <s v="Grace Jackson"/>
    <x v="3"/>
    <x v="5"/>
  </r>
  <r>
    <x v="4"/>
    <x v="294"/>
    <x v="5"/>
    <s v="High"/>
    <n v="1187.01"/>
    <n v="260"/>
    <n v="12"/>
    <n v="14244.12"/>
    <n v="2136.62"/>
    <n v="12107.5"/>
    <n v="12.11"/>
    <n v="308622.59999999998"/>
    <n v="-296515.09999999998"/>
    <n v="-296.52"/>
    <d v="2024-03-01T00:00:00"/>
    <x v="8"/>
    <s v="Q1"/>
    <x v="3"/>
    <s v="Mike Jones"/>
    <x v="5"/>
    <x v="2"/>
  </r>
  <r>
    <x v="1"/>
    <x v="244"/>
    <x v="2"/>
    <s v="Low"/>
    <n v="1226.3599999999999"/>
    <n v="120"/>
    <n v="15"/>
    <n v="18395.400000000001"/>
    <n v="919.77"/>
    <n v="17475.63"/>
    <n v="17.48"/>
    <n v="147163.20000000001"/>
    <n v="-129687.57"/>
    <n v="-129.69"/>
    <d v="2024-03-02T00:00:00"/>
    <x v="8"/>
    <s v="Q1"/>
    <x v="3"/>
    <s v="Hannah Smith"/>
    <x v="2"/>
    <x v="4"/>
  </r>
  <r>
    <x v="1"/>
    <x v="283"/>
    <x v="2"/>
    <s v="Medium"/>
    <n v="1183.8900000000001"/>
    <n v="120"/>
    <n v="15"/>
    <n v="17758.349999999999"/>
    <n v="1775.84"/>
    <n v="15982.51"/>
    <n v="15.98"/>
    <n v="142066.79999999999"/>
    <n v="-126084.29"/>
    <n v="-126.08"/>
    <d v="2024-03-03T00:00:00"/>
    <x v="8"/>
    <s v="Q1"/>
    <x v="3"/>
    <s v="Alice Rodriguez"/>
    <x v="2"/>
    <x v="2"/>
  </r>
  <r>
    <x v="4"/>
    <x v="220"/>
    <x v="2"/>
    <s v="Low"/>
    <n v="1959.81"/>
    <n v="120"/>
    <n v="12"/>
    <n v="23517.72"/>
    <n v="1175.8900000000001"/>
    <n v="22341.83"/>
    <n v="22.34"/>
    <n v="235177.2"/>
    <n v="-212835.37"/>
    <n v="-212.84"/>
    <d v="2024-03-05T00:00:00"/>
    <x v="8"/>
    <s v="Q1"/>
    <x v="3"/>
    <s v="Alice Brown"/>
    <x v="2"/>
    <x v="2"/>
  </r>
  <r>
    <x v="1"/>
    <x v="220"/>
    <x v="0"/>
    <s v="None"/>
    <n v="1990.66"/>
    <n v="5"/>
    <n v="15"/>
    <n v="29859.9"/>
    <n v="0"/>
    <n v="29859.9"/>
    <n v="29.86"/>
    <n v="9953.2999999999993"/>
    <n v="19906.599999999999"/>
    <n v="19.91"/>
    <d v="2024-03-05T00:00:00"/>
    <x v="8"/>
    <s v="Q1"/>
    <x v="3"/>
    <s v="Alice Brown"/>
    <x v="0"/>
    <x v="2"/>
  </r>
  <r>
    <x v="2"/>
    <x v="170"/>
    <x v="2"/>
    <s v="Low"/>
    <n v="364.12"/>
    <n v="120"/>
    <n v="300"/>
    <n v="109236"/>
    <n v="5461.8"/>
    <n v="103774.2"/>
    <n v="103.77"/>
    <n v="43694.400000000001"/>
    <n v="60079.8"/>
    <n v="60.08"/>
    <d v="2024-03-05T00:00:00"/>
    <x v="8"/>
    <s v="Q1"/>
    <x v="3"/>
    <s v="Ian Jones"/>
    <x v="2"/>
    <x v="0"/>
  </r>
  <r>
    <x v="2"/>
    <x v="195"/>
    <x v="1"/>
    <s v="Medium"/>
    <n v="558.74"/>
    <n v="10"/>
    <n v="300"/>
    <n v="167622"/>
    <n v="16762.2"/>
    <n v="150859.79999999999"/>
    <n v="150.86000000000001"/>
    <n v="5587.4"/>
    <n v="145272.4"/>
    <n v="145.27000000000001"/>
    <d v="2024-03-06T00:00:00"/>
    <x v="8"/>
    <s v="Q1"/>
    <x v="3"/>
    <s v="Quincy Rodriguez"/>
    <x v="1"/>
    <x v="2"/>
  </r>
  <r>
    <x v="2"/>
    <x v="188"/>
    <x v="0"/>
    <s v="None"/>
    <n v="523.65"/>
    <n v="5"/>
    <n v="300"/>
    <n v="157095"/>
    <n v="0"/>
    <n v="157095"/>
    <n v="157.09"/>
    <n v="2618.25"/>
    <n v="154476.75"/>
    <n v="154.47999999999999"/>
    <d v="2024-03-06T00:00:00"/>
    <x v="8"/>
    <s v="Q1"/>
    <x v="3"/>
    <s v="Ian Taylor"/>
    <x v="0"/>
    <x v="7"/>
  </r>
  <r>
    <x v="3"/>
    <x v="245"/>
    <x v="2"/>
    <s v="Low"/>
    <n v="1012.88"/>
    <n v="120"/>
    <n v="350"/>
    <n v="354508"/>
    <n v="17725.400000000001"/>
    <n v="336782.6"/>
    <n v="336.78"/>
    <n v="121545.60000000001"/>
    <n v="215237"/>
    <n v="215.24"/>
    <d v="2024-03-06T00:00:00"/>
    <x v="8"/>
    <s v="Q1"/>
    <x v="3"/>
    <s v="Julia Williams"/>
    <x v="2"/>
    <x v="5"/>
  </r>
  <r>
    <x v="3"/>
    <x v="291"/>
    <x v="2"/>
    <s v="Low"/>
    <n v="3398.73"/>
    <n v="120"/>
    <n v="350"/>
    <n v="1189555.5"/>
    <n v="59477.78"/>
    <n v="1130077.72"/>
    <n v="1130.08"/>
    <n v="407847.6"/>
    <n v="722230.12"/>
    <n v="722.23"/>
    <d v="2024-03-07T00:00:00"/>
    <x v="8"/>
    <s v="Q1"/>
    <x v="3"/>
    <s v="Grace Davis"/>
    <x v="2"/>
    <x v="7"/>
  </r>
  <r>
    <x v="0"/>
    <x v="204"/>
    <x v="5"/>
    <s v="High"/>
    <n v="2800.35"/>
    <n v="260"/>
    <n v="125"/>
    <n v="350043.75"/>
    <n v="52506.559999999998"/>
    <n v="297537.19"/>
    <n v="297.54000000000002"/>
    <n v="728091"/>
    <n v="-430553.81"/>
    <n v="-430.55"/>
    <d v="2024-03-07T00:00:00"/>
    <x v="8"/>
    <s v="Q1"/>
    <x v="3"/>
    <s v="Charlie Moore"/>
    <x v="5"/>
    <x v="2"/>
  </r>
  <r>
    <x v="0"/>
    <x v="243"/>
    <x v="2"/>
    <s v="None"/>
    <n v="1803.26"/>
    <n v="120"/>
    <n v="125"/>
    <n v="225407.5"/>
    <n v="0"/>
    <n v="225407.5"/>
    <n v="225.41"/>
    <n v="216391.2"/>
    <n v="9016.2999999999993"/>
    <n v="9.02"/>
    <d v="2024-03-09T00:00:00"/>
    <x v="8"/>
    <s v="Q1"/>
    <x v="3"/>
    <s v="Hannah Moore"/>
    <x v="2"/>
    <x v="3"/>
  </r>
  <r>
    <x v="2"/>
    <x v="150"/>
    <x v="0"/>
    <s v="Medium"/>
    <n v="244.03"/>
    <n v="5"/>
    <n v="300"/>
    <n v="73209"/>
    <n v="7320.9"/>
    <n v="65888.100000000006"/>
    <n v="65.89"/>
    <n v="1220.1500000000001"/>
    <n v="64667.95"/>
    <n v="64.67"/>
    <d v="2024-03-09T00:00:00"/>
    <x v="8"/>
    <s v="Q1"/>
    <x v="3"/>
    <s v="Alice Moore"/>
    <x v="0"/>
    <x v="3"/>
  </r>
  <r>
    <x v="4"/>
    <x v="199"/>
    <x v="1"/>
    <s v="Medium"/>
    <n v="793.57"/>
    <n v="10"/>
    <n v="12"/>
    <n v="9522.84"/>
    <n v="952.28"/>
    <n v="8570.56"/>
    <n v="8.57"/>
    <n v="7935.7"/>
    <n v="634.86"/>
    <n v="0.63"/>
    <d v="2024-03-10T00:00:00"/>
    <x v="8"/>
    <s v="Q1"/>
    <x v="3"/>
    <s v="Rachel Jones"/>
    <x v="1"/>
    <x v="1"/>
  </r>
  <r>
    <x v="3"/>
    <x v="227"/>
    <x v="5"/>
    <s v="None"/>
    <n v="3927.52"/>
    <n v="260"/>
    <n v="350"/>
    <n v="1374632"/>
    <n v="0"/>
    <n v="1374632"/>
    <n v="1374.63"/>
    <n v="1021155.2"/>
    <n v="353476.8"/>
    <n v="353.48"/>
    <d v="2024-03-10T00:00:00"/>
    <x v="8"/>
    <s v="Q1"/>
    <x v="3"/>
    <s v="Hannah Miller"/>
    <x v="5"/>
    <x v="6"/>
  </r>
  <r>
    <x v="3"/>
    <x v="151"/>
    <x v="2"/>
    <s v="None"/>
    <n v="3725.34"/>
    <n v="120"/>
    <n v="350"/>
    <n v="1303869"/>
    <n v="0"/>
    <n v="1303869"/>
    <n v="1303.8699999999999"/>
    <n v="447040.8"/>
    <n v="856828.2"/>
    <n v="856.83"/>
    <d v="2024-03-11T00:00:00"/>
    <x v="8"/>
    <s v="Q1"/>
    <x v="3"/>
    <s v="Frank Rodriguez"/>
    <x v="2"/>
    <x v="5"/>
  </r>
  <r>
    <x v="1"/>
    <x v="178"/>
    <x v="5"/>
    <s v="High"/>
    <n v="1054.44"/>
    <n v="260"/>
    <n v="15"/>
    <n v="15816.6"/>
    <n v="2372.4899999999998"/>
    <n v="13444.11"/>
    <n v="13.44"/>
    <n v="274154.40000000002"/>
    <n v="-260710.29"/>
    <n v="-260.70999999999998"/>
    <d v="2024-03-11T00:00:00"/>
    <x v="8"/>
    <s v="Q1"/>
    <x v="3"/>
    <s v="Rachel Davis"/>
    <x v="5"/>
    <x v="5"/>
  </r>
  <r>
    <x v="2"/>
    <x v="297"/>
    <x v="2"/>
    <s v="Medium"/>
    <n v="446.47"/>
    <n v="120"/>
    <n v="300"/>
    <n v="133941"/>
    <n v="13394.1"/>
    <n v="120546.9"/>
    <n v="120.55"/>
    <n v="53576.4"/>
    <n v="66970.5"/>
    <n v="66.97"/>
    <d v="2024-03-11T00:00:00"/>
    <x v="8"/>
    <s v="Q1"/>
    <x v="3"/>
    <s v="Rachel Rodriguez"/>
    <x v="2"/>
    <x v="7"/>
  </r>
  <r>
    <x v="0"/>
    <x v="211"/>
    <x v="1"/>
    <s v="High"/>
    <n v="2483.06"/>
    <n v="10"/>
    <n v="125"/>
    <n v="310382.5"/>
    <n v="46557.38"/>
    <n v="263825.12"/>
    <n v="263.83"/>
    <n v="24830.6"/>
    <n v="238994.52"/>
    <n v="238.99"/>
    <d v="2024-03-12T00:00:00"/>
    <x v="8"/>
    <s v="Q1"/>
    <x v="3"/>
    <s v="Julia Anderson"/>
    <x v="1"/>
    <x v="6"/>
  </r>
  <r>
    <x v="2"/>
    <x v="253"/>
    <x v="1"/>
    <s v="High"/>
    <n v="782.88"/>
    <n v="10"/>
    <n v="300"/>
    <n v="234864"/>
    <n v="35229.599999999999"/>
    <n v="199634.4"/>
    <n v="199.63"/>
    <n v="7828.8"/>
    <n v="191805.6"/>
    <n v="191.81"/>
    <d v="2024-03-12T00:00:00"/>
    <x v="8"/>
    <s v="Q1"/>
    <x v="3"/>
    <s v="Hannah Jackson"/>
    <x v="1"/>
    <x v="6"/>
  </r>
  <r>
    <x v="4"/>
    <x v="153"/>
    <x v="4"/>
    <s v="None"/>
    <n v="715.46"/>
    <n v="3"/>
    <n v="12"/>
    <n v="8585.52"/>
    <n v="0"/>
    <n v="8585.52"/>
    <n v="8.59"/>
    <n v="2146.38"/>
    <n v="6439.14"/>
    <n v="6.44"/>
    <d v="2024-03-13T00:00:00"/>
    <x v="8"/>
    <s v="Q1"/>
    <x v="3"/>
    <s v="Paul Smith"/>
    <x v="4"/>
    <x v="4"/>
  </r>
  <r>
    <x v="4"/>
    <x v="205"/>
    <x v="2"/>
    <s v="None"/>
    <n v="1899.73"/>
    <n v="120"/>
    <n v="12"/>
    <n v="22796.76"/>
    <n v="0"/>
    <n v="22796.76"/>
    <n v="22.8"/>
    <n v="227967.6"/>
    <n v="-205170.84"/>
    <n v="-205.17"/>
    <d v="2024-03-13T00:00:00"/>
    <x v="8"/>
    <s v="Q1"/>
    <x v="3"/>
    <s v="David Williams"/>
    <x v="2"/>
    <x v="6"/>
  </r>
  <r>
    <x v="0"/>
    <x v="216"/>
    <x v="3"/>
    <s v="Medium"/>
    <n v="1829.03"/>
    <n v="250"/>
    <n v="125"/>
    <n v="228628.75"/>
    <n v="22862.880000000001"/>
    <n v="205765.87"/>
    <n v="205.77"/>
    <n v="457257.5"/>
    <n v="-251491.63"/>
    <n v="-251.49"/>
    <d v="2024-03-14T00:00:00"/>
    <x v="8"/>
    <s v="Q1"/>
    <x v="3"/>
    <s v="David Jackson"/>
    <x v="3"/>
    <x v="7"/>
  </r>
  <r>
    <x v="1"/>
    <x v="278"/>
    <x v="1"/>
    <s v="Low"/>
    <n v="1748.43"/>
    <n v="10"/>
    <n v="15"/>
    <n v="26226.45"/>
    <n v="1311.32"/>
    <n v="24915.13"/>
    <n v="24.92"/>
    <n v="17484.3"/>
    <n v="7430.83"/>
    <n v="7.43"/>
    <d v="2024-03-14T00:00:00"/>
    <x v="8"/>
    <s v="Q1"/>
    <x v="3"/>
    <s v="Oscar Martinez"/>
    <x v="1"/>
    <x v="4"/>
  </r>
  <r>
    <x v="3"/>
    <x v="243"/>
    <x v="0"/>
    <s v="Medium"/>
    <n v="3503.76"/>
    <n v="5"/>
    <n v="350"/>
    <n v="1226316"/>
    <n v="122631.6"/>
    <n v="1103684.3999999999"/>
    <n v="1103.68"/>
    <n v="17518.8"/>
    <n v="1086165.6000000001"/>
    <n v="1086.17"/>
    <d v="2024-03-15T00:00:00"/>
    <x v="8"/>
    <s v="Q1"/>
    <x v="3"/>
    <s v="Hannah Moore"/>
    <x v="0"/>
    <x v="4"/>
  </r>
  <r>
    <x v="4"/>
    <x v="275"/>
    <x v="5"/>
    <s v="High"/>
    <n v="836.78"/>
    <n v="260"/>
    <n v="12"/>
    <n v="10041.36"/>
    <n v="1506.2"/>
    <n v="8535.16"/>
    <n v="8.5399999999999991"/>
    <n v="217562.8"/>
    <n v="-209027.64"/>
    <n v="-209.03"/>
    <d v="2024-03-15T00:00:00"/>
    <x v="8"/>
    <s v="Q1"/>
    <x v="3"/>
    <s v="Quincy Anderson"/>
    <x v="5"/>
    <x v="0"/>
  </r>
  <r>
    <x v="2"/>
    <x v="226"/>
    <x v="2"/>
    <s v="High"/>
    <n v="299.33999999999997"/>
    <n v="120"/>
    <n v="300"/>
    <n v="89802"/>
    <n v="13470.3"/>
    <n v="76331.7"/>
    <n v="76.33"/>
    <n v="35920.800000000003"/>
    <n v="40410.9"/>
    <n v="40.409999999999997"/>
    <d v="2024-03-15T00:00:00"/>
    <x v="8"/>
    <s v="Q1"/>
    <x v="3"/>
    <s v="Nina Johnson"/>
    <x v="2"/>
    <x v="4"/>
  </r>
  <r>
    <x v="1"/>
    <x v="217"/>
    <x v="3"/>
    <s v="Low"/>
    <n v="542.66"/>
    <n v="250"/>
    <n v="15"/>
    <n v="8139.9"/>
    <n v="407"/>
    <n v="7732.9"/>
    <n v="7.73"/>
    <n v="135665"/>
    <n v="-127932.1"/>
    <n v="-127.93"/>
    <d v="2024-03-16T00:00:00"/>
    <x v="8"/>
    <s v="Q1"/>
    <x v="3"/>
    <s v="Laura Anderson"/>
    <x v="3"/>
    <x v="4"/>
  </r>
  <r>
    <x v="0"/>
    <x v="275"/>
    <x v="4"/>
    <s v="Medium"/>
    <n v="2162.13"/>
    <n v="3"/>
    <n v="125"/>
    <n v="270266.25"/>
    <n v="27026.62"/>
    <n v="243239.63"/>
    <n v="243.24"/>
    <n v="6486.39"/>
    <n v="236753.24"/>
    <n v="236.75"/>
    <d v="2024-03-16T00:00:00"/>
    <x v="8"/>
    <s v="Q1"/>
    <x v="3"/>
    <s v="Quincy Anderson"/>
    <x v="4"/>
    <x v="6"/>
  </r>
  <r>
    <x v="3"/>
    <x v="223"/>
    <x v="5"/>
    <s v="None"/>
    <n v="2119.61"/>
    <n v="260"/>
    <n v="350"/>
    <n v="741863.5"/>
    <n v="0"/>
    <n v="741863.5"/>
    <n v="741.86"/>
    <n v="551098.6"/>
    <n v="190764.9"/>
    <n v="190.76"/>
    <d v="2024-03-16T00:00:00"/>
    <x v="8"/>
    <s v="Q1"/>
    <x v="3"/>
    <s v="Frank Williams"/>
    <x v="5"/>
    <x v="0"/>
  </r>
  <r>
    <x v="1"/>
    <x v="223"/>
    <x v="4"/>
    <s v="None"/>
    <n v="719.21"/>
    <n v="3"/>
    <n v="15"/>
    <n v="10788.15"/>
    <n v="0"/>
    <n v="10788.15"/>
    <n v="10.79"/>
    <n v="2157.63"/>
    <n v="8630.52"/>
    <n v="8.6300000000000008"/>
    <d v="2024-03-16T00:00:00"/>
    <x v="8"/>
    <s v="Q1"/>
    <x v="3"/>
    <s v="Frank Williams"/>
    <x v="4"/>
    <x v="7"/>
  </r>
  <r>
    <x v="2"/>
    <x v="164"/>
    <x v="1"/>
    <s v="None"/>
    <n v="418.14"/>
    <n v="10"/>
    <n v="300"/>
    <n v="125442"/>
    <n v="0"/>
    <n v="125442"/>
    <n v="125.44"/>
    <n v="4181.3999999999996"/>
    <n v="121260.6"/>
    <n v="121.26"/>
    <d v="2024-03-16T00:00:00"/>
    <x v="8"/>
    <s v="Q1"/>
    <x v="3"/>
    <s v="Quincy Garcia"/>
    <x v="1"/>
    <x v="6"/>
  </r>
  <r>
    <x v="0"/>
    <x v="256"/>
    <x v="2"/>
    <s v="Medium"/>
    <n v="2059.2199999999998"/>
    <n v="120"/>
    <n v="125"/>
    <n v="257402.5"/>
    <n v="25740.25"/>
    <n v="231662.25"/>
    <n v="231.66"/>
    <n v="247106.4"/>
    <n v="-15444.15"/>
    <n v="-15.44"/>
    <d v="2024-03-16T00:00:00"/>
    <x v="8"/>
    <s v="Q1"/>
    <x v="3"/>
    <s v="Hannah Jones"/>
    <x v="2"/>
    <x v="1"/>
  </r>
  <r>
    <x v="1"/>
    <x v="273"/>
    <x v="5"/>
    <s v="Low"/>
    <n v="1647.03"/>
    <n v="260"/>
    <n v="15"/>
    <n v="24705.45"/>
    <n v="1235.27"/>
    <n v="23470.18"/>
    <n v="23.47"/>
    <n v="428227.8"/>
    <n v="-404757.62"/>
    <n v="-404.76"/>
    <d v="2024-03-17T00:00:00"/>
    <x v="8"/>
    <s v="Q1"/>
    <x v="3"/>
    <s v="Charlie Jackson"/>
    <x v="5"/>
    <x v="2"/>
  </r>
  <r>
    <x v="2"/>
    <x v="254"/>
    <x v="2"/>
    <s v="Medium"/>
    <n v="417.17"/>
    <n v="120"/>
    <n v="300"/>
    <n v="125151"/>
    <n v="12515.1"/>
    <n v="112635.9"/>
    <n v="112.64"/>
    <n v="50060.4"/>
    <n v="62575.5"/>
    <n v="62.58"/>
    <d v="2024-03-17T00:00:00"/>
    <x v="8"/>
    <s v="Q1"/>
    <x v="3"/>
    <s v="Eva Garcia"/>
    <x v="2"/>
    <x v="5"/>
  </r>
  <r>
    <x v="4"/>
    <x v="287"/>
    <x v="4"/>
    <s v="Medium"/>
    <n v="1734.97"/>
    <n v="3"/>
    <n v="12"/>
    <n v="20819.64"/>
    <n v="2081.96"/>
    <n v="18737.68"/>
    <n v="18.739999999999998"/>
    <n v="5204.91"/>
    <n v="13532.77"/>
    <n v="13.53"/>
    <d v="2024-03-18T00:00:00"/>
    <x v="8"/>
    <s v="Q1"/>
    <x v="3"/>
    <s v="Laura Martinez"/>
    <x v="4"/>
    <x v="0"/>
  </r>
  <r>
    <x v="4"/>
    <x v="153"/>
    <x v="2"/>
    <s v="Medium"/>
    <n v="1668.21"/>
    <n v="120"/>
    <n v="12"/>
    <n v="20018.52"/>
    <n v="2001.85"/>
    <n v="18016.669999999998"/>
    <n v="18.02"/>
    <n v="200185.2"/>
    <n v="-182168.53"/>
    <n v="-182.17"/>
    <d v="2024-03-18T00:00:00"/>
    <x v="8"/>
    <s v="Q1"/>
    <x v="3"/>
    <s v="Paul Smith"/>
    <x v="2"/>
    <x v="6"/>
  </r>
  <r>
    <x v="1"/>
    <x v="193"/>
    <x v="0"/>
    <s v="Low"/>
    <n v="731.83"/>
    <n v="5"/>
    <n v="15"/>
    <n v="10977.45"/>
    <n v="548.87"/>
    <n v="10428.58"/>
    <n v="10.43"/>
    <n v="3659.15"/>
    <n v="6769.43"/>
    <n v="6.77"/>
    <d v="2024-03-19T00:00:00"/>
    <x v="8"/>
    <s v="Q1"/>
    <x v="3"/>
    <s v="Grace Williams"/>
    <x v="0"/>
    <x v="3"/>
  </r>
  <r>
    <x v="4"/>
    <x v="289"/>
    <x v="4"/>
    <s v="None"/>
    <n v="1126.02"/>
    <n v="3"/>
    <n v="12"/>
    <n v="13512.24"/>
    <n v="0"/>
    <n v="13512.24"/>
    <n v="13.51"/>
    <n v="3378.06"/>
    <n v="10134.18"/>
    <n v="10.130000000000001"/>
    <d v="2024-03-20T00:00:00"/>
    <x v="8"/>
    <s v="Q1"/>
    <x v="3"/>
    <s v="Bob Garcia"/>
    <x v="4"/>
    <x v="1"/>
  </r>
  <r>
    <x v="1"/>
    <x v="229"/>
    <x v="0"/>
    <s v="High"/>
    <n v="1022.31"/>
    <n v="5"/>
    <n v="15"/>
    <n v="15334.65"/>
    <n v="2300.1999999999998"/>
    <n v="13034.45"/>
    <n v="13.03"/>
    <n v="5111.55"/>
    <n v="7922.9"/>
    <n v="7.92"/>
    <d v="2024-03-20T00:00:00"/>
    <x v="8"/>
    <s v="Q1"/>
    <x v="3"/>
    <s v="Eva Rodriguez"/>
    <x v="0"/>
    <x v="5"/>
  </r>
  <r>
    <x v="3"/>
    <x v="153"/>
    <x v="4"/>
    <s v="Medium"/>
    <n v="1516.62"/>
    <n v="3"/>
    <n v="350"/>
    <n v="530817"/>
    <n v="53081.7"/>
    <n v="477735.3"/>
    <n v="477.74"/>
    <n v="4549.8599999999997"/>
    <n v="473185.44"/>
    <n v="473.19"/>
    <d v="2024-03-21T00:00:00"/>
    <x v="8"/>
    <s v="Q1"/>
    <x v="3"/>
    <s v="Paul Smith"/>
    <x v="4"/>
    <x v="4"/>
  </r>
  <r>
    <x v="0"/>
    <x v="190"/>
    <x v="1"/>
    <s v="Low"/>
    <n v="2713.63"/>
    <n v="10"/>
    <n v="125"/>
    <n v="339203.75"/>
    <n v="16960.189999999999"/>
    <n v="322243.56"/>
    <n v="322.24"/>
    <n v="27136.3"/>
    <n v="295107.26"/>
    <n v="295.11"/>
    <d v="2024-03-22T00:00:00"/>
    <x v="8"/>
    <s v="Q1"/>
    <x v="3"/>
    <s v="Frank Wilson"/>
    <x v="1"/>
    <x v="2"/>
  </r>
  <r>
    <x v="2"/>
    <x v="295"/>
    <x v="1"/>
    <s v="Low"/>
    <n v="304.17"/>
    <n v="10"/>
    <n v="300"/>
    <n v="91251"/>
    <n v="4562.55"/>
    <n v="86688.45"/>
    <n v="86.69"/>
    <n v="3041.7"/>
    <n v="83646.75"/>
    <n v="83.65"/>
    <d v="2024-03-22T00:00:00"/>
    <x v="8"/>
    <s v="Q1"/>
    <x v="3"/>
    <s v="Bob Williams"/>
    <x v="1"/>
    <x v="1"/>
  </r>
  <r>
    <x v="0"/>
    <x v="231"/>
    <x v="0"/>
    <s v="None"/>
    <n v="2549.38"/>
    <n v="5"/>
    <n v="125"/>
    <n v="318672.5"/>
    <n v="0"/>
    <n v="318672.5"/>
    <n v="318.67"/>
    <n v="12746.9"/>
    <n v="305925.59999999998"/>
    <n v="305.93"/>
    <d v="2024-03-22T00:00:00"/>
    <x v="8"/>
    <s v="Q1"/>
    <x v="3"/>
    <s v="Hannah Brown"/>
    <x v="0"/>
    <x v="6"/>
  </r>
  <r>
    <x v="1"/>
    <x v="167"/>
    <x v="0"/>
    <s v="None"/>
    <n v="1689.58"/>
    <n v="5"/>
    <n v="15"/>
    <n v="25343.7"/>
    <n v="0"/>
    <n v="25343.7"/>
    <n v="25.34"/>
    <n v="8447.9"/>
    <n v="16895.8"/>
    <n v="16.899999999999999"/>
    <d v="2024-03-22T00:00:00"/>
    <x v="8"/>
    <s v="Q1"/>
    <x v="3"/>
    <s v="Quincy Brown"/>
    <x v="0"/>
    <x v="0"/>
  </r>
  <r>
    <x v="0"/>
    <x v="267"/>
    <x v="2"/>
    <s v="None"/>
    <n v="1132.49"/>
    <n v="120"/>
    <n v="125"/>
    <n v="141561.25"/>
    <n v="0"/>
    <n v="141561.25"/>
    <n v="141.56"/>
    <n v="135898.79999999999"/>
    <n v="5662.45"/>
    <n v="5.66"/>
    <d v="2024-03-22T00:00:00"/>
    <x v="8"/>
    <s v="Q1"/>
    <x v="3"/>
    <s v="Tina Johnson"/>
    <x v="2"/>
    <x v="0"/>
  </r>
  <r>
    <x v="0"/>
    <x v="287"/>
    <x v="4"/>
    <s v="Low"/>
    <n v="2175.21"/>
    <n v="3"/>
    <n v="125"/>
    <n v="271901.25"/>
    <n v="13595.06"/>
    <n v="258306.19"/>
    <n v="258.31"/>
    <n v="6525.63"/>
    <n v="251780.56"/>
    <n v="251.78"/>
    <d v="2024-03-22T00:00:00"/>
    <x v="8"/>
    <s v="Q1"/>
    <x v="3"/>
    <s v="Laura Martinez"/>
    <x v="4"/>
    <x v="3"/>
  </r>
  <r>
    <x v="2"/>
    <x v="222"/>
    <x v="0"/>
    <s v="None"/>
    <n v="316.45"/>
    <n v="5"/>
    <n v="300"/>
    <n v="94935"/>
    <n v="0"/>
    <n v="94935"/>
    <n v="94.94"/>
    <n v="1582.25"/>
    <n v="93352.75"/>
    <n v="93.35"/>
    <d v="2024-03-22T00:00:00"/>
    <x v="8"/>
    <s v="Q1"/>
    <x v="3"/>
    <s v="Steve Jackson"/>
    <x v="0"/>
    <x v="4"/>
  </r>
  <r>
    <x v="2"/>
    <x v="206"/>
    <x v="2"/>
    <s v="Low"/>
    <n v="884.11"/>
    <n v="120"/>
    <n v="300"/>
    <n v="265233"/>
    <n v="13261.65"/>
    <n v="251971.35"/>
    <n v="251.97"/>
    <n v="106093.2"/>
    <n v="145878.15"/>
    <n v="145.88"/>
    <d v="2024-03-23T00:00:00"/>
    <x v="8"/>
    <s v="Q1"/>
    <x v="3"/>
    <s v="Hannah Gonzalez"/>
    <x v="2"/>
    <x v="3"/>
  </r>
  <r>
    <x v="4"/>
    <x v="219"/>
    <x v="0"/>
    <s v="None"/>
    <n v="1729.38"/>
    <n v="5"/>
    <n v="12"/>
    <n v="20752.560000000001"/>
    <n v="0"/>
    <n v="20752.560000000001"/>
    <n v="20.75"/>
    <n v="8646.9"/>
    <n v="12105.66"/>
    <n v="12.11"/>
    <d v="2024-03-24T00:00:00"/>
    <x v="8"/>
    <s v="Q1"/>
    <x v="3"/>
    <s v="Kevin Johnson"/>
    <x v="0"/>
    <x v="0"/>
  </r>
  <r>
    <x v="1"/>
    <x v="290"/>
    <x v="5"/>
    <s v="Low"/>
    <n v="1946.4"/>
    <n v="260"/>
    <n v="15"/>
    <n v="29196"/>
    <n v="1459.8"/>
    <n v="27736.2"/>
    <n v="27.74"/>
    <n v="506064"/>
    <n v="-478327.8"/>
    <n v="-478.33"/>
    <d v="2024-03-24T00:00:00"/>
    <x v="8"/>
    <s v="Q1"/>
    <x v="3"/>
    <s v="Mike Martin"/>
    <x v="5"/>
    <x v="2"/>
  </r>
  <r>
    <x v="0"/>
    <x v="227"/>
    <x v="5"/>
    <s v="None"/>
    <n v="2848.46"/>
    <n v="260"/>
    <n v="125"/>
    <n v="356057.5"/>
    <n v="0"/>
    <n v="356057.5"/>
    <n v="356.06"/>
    <n v="740599.6"/>
    <n v="-384542.1"/>
    <n v="-384.54"/>
    <d v="2024-03-24T00:00:00"/>
    <x v="8"/>
    <s v="Q1"/>
    <x v="3"/>
    <s v="Hannah Miller"/>
    <x v="5"/>
    <x v="7"/>
  </r>
  <r>
    <x v="4"/>
    <x v="176"/>
    <x v="1"/>
    <s v="High"/>
    <n v="1510.29"/>
    <n v="10"/>
    <n v="12"/>
    <n v="18123.48"/>
    <n v="2718.52"/>
    <n v="15404.96"/>
    <n v="15.4"/>
    <n v="15102.9"/>
    <n v="302.06"/>
    <n v="0.3"/>
    <d v="2024-03-24T00:00:00"/>
    <x v="8"/>
    <s v="Q1"/>
    <x v="3"/>
    <s v="Kevin Brown"/>
    <x v="1"/>
    <x v="1"/>
  </r>
  <r>
    <x v="2"/>
    <x v="288"/>
    <x v="3"/>
    <s v="High"/>
    <n v="371.42"/>
    <n v="250"/>
    <n v="300"/>
    <n v="111426"/>
    <n v="16713.900000000001"/>
    <n v="94712.1"/>
    <n v="94.71"/>
    <n v="92855"/>
    <n v="1857.1"/>
    <n v="1.86"/>
    <d v="2024-03-25T00:00:00"/>
    <x v="8"/>
    <s v="Q1"/>
    <x v="3"/>
    <s v="Frank Johnson"/>
    <x v="3"/>
    <x v="3"/>
  </r>
  <r>
    <x v="0"/>
    <x v="281"/>
    <x v="2"/>
    <s v="None"/>
    <n v="1931.8"/>
    <n v="120"/>
    <n v="125"/>
    <n v="241475"/>
    <n v="0"/>
    <n v="241475"/>
    <n v="241.47"/>
    <n v="231816"/>
    <n v="9659"/>
    <n v="9.66"/>
    <d v="2024-03-25T00:00:00"/>
    <x v="8"/>
    <s v="Q1"/>
    <x v="3"/>
    <s v="Nina Garcia"/>
    <x v="2"/>
    <x v="2"/>
  </r>
  <r>
    <x v="2"/>
    <x v="275"/>
    <x v="5"/>
    <s v="Medium"/>
    <n v="645.71"/>
    <n v="260"/>
    <n v="300"/>
    <n v="193713"/>
    <n v="19371.3"/>
    <n v="174341.7"/>
    <n v="174.34"/>
    <n v="167884.6"/>
    <n v="6457.1"/>
    <n v="6.46"/>
    <d v="2024-03-26T00:00:00"/>
    <x v="8"/>
    <s v="Q1"/>
    <x v="3"/>
    <s v="Quincy Anderson"/>
    <x v="5"/>
    <x v="0"/>
  </r>
  <r>
    <x v="2"/>
    <x v="261"/>
    <x v="3"/>
    <s v="None"/>
    <n v="507.82"/>
    <n v="250"/>
    <n v="300"/>
    <n v="152346"/>
    <n v="0"/>
    <n v="152346"/>
    <n v="152.35"/>
    <n v="126955"/>
    <n v="25391"/>
    <n v="25.39"/>
    <d v="2024-03-26T00:00:00"/>
    <x v="8"/>
    <s v="Q1"/>
    <x v="3"/>
    <s v="Mike Smith"/>
    <x v="3"/>
    <x v="7"/>
  </r>
  <r>
    <x v="3"/>
    <x v="268"/>
    <x v="1"/>
    <s v="High"/>
    <n v="1871.77"/>
    <n v="10"/>
    <n v="350"/>
    <n v="655119.5"/>
    <n v="98267.93"/>
    <n v="556851.56999999995"/>
    <n v="556.85"/>
    <n v="18717.7"/>
    <n v="538133.87"/>
    <n v="538.13"/>
    <d v="2024-03-26T00:00:00"/>
    <x v="8"/>
    <s v="Q1"/>
    <x v="3"/>
    <s v="Bob Smith"/>
    <x v="1"/>
    <x v="6"/>
  </r>
  <r>
    <x v="0"/>
    <x v="289"/>
    <x v="3"/>
    <s v="Medium"/>
    <n v="1358.59"/>
    <n v="250"/>
    <n v="125"/>
    <n v="169823.75"/>
    <n v="16982.38"/>
    <n v="152841.37"/>
    <n v="152.84"/>
    <n v="339647.5"/>
    <n v="-186806.13"/>
    <n v="-186.81"/>
    <d v="2024-03-27T00:00:00"/>
    <x v="8"/>
    <s v="Q1"/>
    <x v="3"/>
    <s v="Bob Garcia"/>
    <x v="3"/>
    <x v="7"/>
  </r>
  <r>
    <x v="3"/>
    <x v="264"/>
    <x v="3"/>
    <s v="None"/>
    <n v="1357.65"/>
    <n v="250"/>
    <n v="350"/>
    <n v="475177.5"/>
    <n v="0"/>
    <n v="475177.5"/>
    <n v="475.18"/>
    <n v="339412.5"/>
    <n v="135765"/>
    <n v="135.76"/>
    <d v="2024-03-27T00:00:00"/>
    <x v="8"/>
    <s v="Q1"/>
    <x v="3"/>
    <s v="Laura Miller"/>
    <x v="3"/>
    <x v="6"/>
  </r>
  <r>
    <x v="4"/>
    <x v="238"/>
    <x v="0"/>
    <s v="Low"/>
    <n v="597.07000000000005"/>
    <n v="5"/>
    <n v="12"/>
    <n v="7164.84"/>
    <n v="358.24"/>
    <n v="6806.6"/>
    <n v="6.81"/>
    <n v="2985.35"/>
    <n v="3821.25"/>
    <n v="3.82"/>
    <d v="2024-03-28T00:00:00"/>
    <x v="8"/>
    <s v="Q1"/>
    <x v="3"/>
    <s v="Hannah Rodriguez"/>
    <x v="0"/>
    <x v="3"/>
  </r>
  <r>
    <x v="1"/>
    <x v="204"/>
    <x v="4"/>
    <s v="High"/>
    <n v="684.14"/>
    <n v="3"/>
    <n v="15"/>
    <n v="10262.1"/>
    <n v="1539.32"/>
    <n v="8722.7800000000007"/>
    <n v="8.7200000000000006"/>
    <n v="2052.42"/>
    <n v="6670.36"/>
    <n v="6.67"/>
    <d v="2024-03-28T00:00:00"/>
    <x v="8"/>
    <s v="Q1"/>
    <x v="3"/>
    <s v="Charlie Moore"/>
    <x v="4"/>
    <x v="6"/>
  </r>
  <r>
    <x v="2"/>
    <x v="197"/>
    <x v="5"/>
    <s v="Medium"/>
    <n v="805.04"/>
    <n v="260"/>
    <n v="300"/>
    <n v="241512"/>
    <n v="24151.200000000001"/>
    <n v="217360.8"/>
    <n v="217.36"/>
    <n v="209310.4"/>
    <n v="8050.4"/>
    <n v="8.0500000000000007"/>
    <d v="2024-03-28T00:00:00"/>
    <x v="8"/>
    <s v="Q1"/>
    <x v="3"/>
    <s v="Bob Hernandez"/>
    <x v="5"/>
    <x v="6"/>
  </r>
  <r>
    <x v="3"/>
    <x v="256"/>
    <x v="5"/>
    <s v="High"/>
    <n v="3962.57"/>
    <n v="260"/>
    <n v="350"/>
    <n v="1386899.5"/>
    <n v="208034.92"/>
    <n v="1178864.58"/>
    <n v="1178.8599999999999"/>
    <n v="1030268.2"/>
    <n v="148596.38"/>
    <n v="148.6"/>
    <d v="2024-03-28T00:00:00"/>
    <x v="8"/>
    <s v="Q1"/>
    <x v="3"/>
    <s v="Hannah Jones"/>
    <x v="5"/>
    <x v="4"/>
  </r>
  <r>
    <x v="3"/>
    <x v="245"/>
    <x v="0"/>
    <s v="None"/>
    <n v="1752.07"/>
    <n v="5"/>
    <n v="350"/>
    <n v="613224.5"/>
    <n v="0"/>
    <n v="613224.5"/>
    <n v="613.22"/>
    <n v="8760.35"/>
    <n v="604464.15"/>
    <n v="604.46"/>
    <d v="2024-03-28T00:00:00"/>
    <x v="8"/>
    <s v="Q1"/>
    <x v="3"/>
    <s v="Julia Williams"/>
    <x v="0"/>
    <x v="7"/>
  </r>
  <r>
    <x v="1"/>
    <x v="262"/>
    <x v="0"/>
    <s v="None"/>
    <n v="1606.7"/>
    <n v="5"/>
    <n v="15"/>
    <n v="24100.5"/>
    <n v="0"/>
    <n v="24100.5"/>
    <n v="24.1"/>
    <n v="8033.5"/>
    <n v="16067"/>
    <n v="16.07"/>
    <d v="2024-03-28T00:00:00"/>
    <x v="8"/>
    <s v="Q1"/>
    <x v="3"/>
    <s v="Bob Gonzalez"/>
    <x v="0"/>
    <x v="1"/>
  </r>
  <r>
    <x v="0"/>
    <x v="197"/>
    <x v="1"/>
    <s v="High"/>
    <n v="2209.17"/>
    <n v="10"/>
    <n v="125"/>
    <n v="276146.25"/>
    <n v="41421.94"/>
    <n v="234724.31"/>
    <n v="234.72"/>
    <n v="22091.7"/>
    <n v="212632.61"/>
    <n v="212.63"/>
    <d v="2024-03-28T00:00:00"/>
    <x v="8"/>
    <s v="Q1"/>
    <x v="3"/>
    <s v="Bob Hernandez"/>
    <x v="1"/>
    <x v="5"/>
  </r>
  <r>
    <x v="2"/>
    <x v="226"/>
    <x v="4"/>
    <s v="None"/>
    <n v="808.14"/>
    <n v="3"/>
    <n v="300"/>
    <n v="242442"/>
    <n v="0"/>
    <n v="242442"/>
    <n v="242.44"/>
    <n v="2424.42"/>
    <n v="240017.58"/>
    <n v="240.02"/>
    <d v="2024-03-28T00:00:00"/>
    <x v="8"/>
    <s v="Q1"/>
    <x v="3"/>
    <s v="Nina Johnson"/>
    <x v="4"/>
    <x v="7"/>
  </r>
  <r>
    <x v="1"/>
    <x v="184"/>
    <x v="2"/>
    <s v="High"/>
    <n v="1235.3800000000001"/>
    <n v="120"/>
    <n v="15"/>
    <n v="18530.7"/>
    <n v="2779.61"/>
    <n v="15751.09"/>
    <n v="15.75"/>
    <n v="148245.6"/>
    <n v="-132494.51"/>
    <n v="-132.49"/>
    <d v="2024-03-29T00:00:00"/>
    <x v="8"/>
    <s v="Q1"/>
    <x v="3"/>
    <s v="Oscar Lopez"/>
    <x v="2"/>
    <x v="4"/>
  </r>
  <r>
    <x v="2"/>
    <x v="251"/>
    <x v="4"/>
    <s v="None"/>
    <n v="962.06"/>
    <n v="3"/>
    <n v="300"/>
    <n v="288618"/>
    <n v="0"/>
    <n v="288618"/>
    <n v="288.62"/>
    <n v="2886.18"/>
    <n v="285731.82"/>
    <n v="285.73"/>
    <d v="2024-03-29T00:00:00"/>
    <x v="8"/>
    <s v="Q1"/>
    <x v="3"/>
    <s v="Tina Jackson"/>
    <x v="4"/>
    <x v="0"/>
  </r>
  <r>
    <x v="0"/>
    <x v="172"/>
    <x v="3"/>
    <s v="High"/>
    <n v="1629.12"/>
    <n v="250"/>
    <n v="125"/>
    <n v="203640"/>
    <n v="30546"/>
    <n v="173094"/>
    <n v="173.09"/>
    <n v="407280"/>
    <n v="-234186"/>
    <n v="-234.19"/>
    <d v="2024-03-29T00:00:00"/>
    <x v="8"/>
    <s v="Q1"/>
    <x v="3"/>
    <s v="Grace Moore"/>
    <x v="3"/>
    <x v="6"/>
  </r>
  <r>
    <x v="3"/>
    <x v="253"/>
    <x v="0"/>
    <s v="None"/>
    <n v="1530.61"/>
    <n v="5"/>
    <n v="350"/>
    <n v="535713.5"/>
    <n v="0"/>
    <n v="535713.5"/>
    <n v="535.71"/>
    <n v="7653.05"/>
    <n v="528060.44999999995"/>
    <n v="528.05999999999995"/>
    <d v="2024-03-30T00:00:00"/>
    <x v="8"/>
    <s v="Q1"/>
    <x v="3"/>
    <s v="Hannah Jackson"/>
    <x v="0"/>
    <x v="4"/>
  </r>
  <r>
    <x v="3"/>
    <x v="174"/>
    <x v="3"/>
    <s v="Low"/>
    <n v="1937.38"/>
    <n v="250"/>
    <n v="350"/>
    <n v="678083"/>
    <n v="33904.15"/>
    <n v="644178.85"/>
    <n v="644.17999999999995"/>
    <n v="484345"/>
    <n v="159833.85"/>
    <n v="159.83000000000001"/>
    <d v="2024-03-30T00:00:00"/>
    <x v="8"/>
    <s v="Q1"/>
    <x v="3"/>
    <s v="Tina Williams"/>
    <x v="3"/>
    <x v="6"/>
  </r>
  <r>
    <x v="0"/>
    <x v="294"/>
    <x v="4"/>
    <s v="High"/>
    <n v="2320.16"/>
    <n v="3"/>
    <n v="125"/>
    <n v="290020"/>
    <n v="43503"/>
    <n v="246517"/>
    <n v="246.52"/>
    <n v="6960.48"/>
    <n v="239556.52"/>
    <n v="239.56"/>
    <d v="2024-03-30T00:00:00"/>
    <x v="8"/>
    <s v="Q1"/>
    <x v="3"/>
    <s v="Mike Jones"/>
    <x v="4"/>
    <x v="7"/>
  </r>
  <r>
    <x v="4"/>
    <x v="205"/>
    <x v="1"/>
    <s v="None"/>
    <n v="1087.08"/>
    <n v="10"/>
    <n v="12"/>
    <n v="13044.96"/>
    <n v="0"/>
    <n v="13044.96"/>
    <n v="13.04"/>
    <n v="10870.8"/>
    <n v="2174.16"/>
    <n v="2.17"/>
    <d v="2024-03-30T00:00:00"/>
    <x v="8"/>
    <s v="Q1"/>
    <x v="3"/>
    <s v="David Williams"/>
    <x v="1"/>
    <x v="7"/>
  </r>
  <r>
    <x v="4"/>
    <x v="233"/>
    <x v="5"/>
    <s v="Medium"/>
    <n v="1649.71"/>
    <n v="260"/>
    <n v="12"/>
    <n v="19796.52"/>
    <n v="1979.65"/>
    <n v="17816.87"/>
    <n v="17.82"/>
    <n v="428924.6"/>
    <n v="-411107.73"/>
    <n v="-411.11"/>
    <d v="2024-03-31T00:00:00"/>
    <x v="8"/>
    <s v="Q1"/>
    <x v="3"/>
    <s v="Steve Thomas"/>
    <x v="5"/>
    <x v="4"/>
  </r>
  <r>
    <x v="0"/>
    <x v="258"/>
    <x v="0"/>
    <s v="None"/>
    <n v="1256.4000000000001"/>
    <n v="5"/>
    <n v="125"/>
    <n v="157050"/>
    <n v="0"/>
    <n v="157050"/>
    <n v="157.05000000000001"/>
    <n v="6282"/>
    <n v="150768"/>
    <n v="150.77000000000001"/>
    <d v="2024-04-01T00:00:00"/>
    <x v="5"/>
    <s v="Q2"/>
    <x v="3"/>
    <s v="Steve Williams"/>
    <x v="0"/>
    <x v="5"/>
  </r>
  <r>
    <x v="4"/>
    <x v="280"/>
    <x v="0"/>
    <s v="Medium"/>
    <n v="1070.8599999999999"/>
    <n v="5"/>
    <n v="12"/>
    <n v="12850.32"/>
    <n v="1285.03"/>
    <n v="11565.29"/>
    <n v="11.57"/>
    <n v="5354.3"/>
    <n v="6210.99"/>
    <n v="6.21"/>
    <d v="2024-04-02T00:00:00"/>
    <x v="5"/>
    <s v="Q2"/>
    <x v="3"/>
    <s v="David Gonzalez"/>
    <x v="0"/>
    <x v="6"/>
  </r>
  <r>
    <x v="2"/>
    <x v="194"/>
    <x v="3"/>
    <s v="Medium"/>
    <n v="245.16"/>
    <n v="250"/>
    <n v="300"/>
    <n v="73548"/>
    <n v="7354.8"/>
    <n v="66193.2"/>
    <n v="66.19"/>
    <n v="61290"/>
    <n v="4903.2"/>
    <n v="4.9000000000000004"/>
    <d v="2024-04-03T00:00:00"/>
    <x v="5"/>
    <s v="Q2"/>
    <x v="3"/>
    <s v="Paul Williams"/>
    <x v="3"/>
    <x v="3"/>
  </r>
  <r>
    <x v="1"/>
    <x v="196"/>
    <x v="5"/>
    <s v="Medium"/>
    <n v="1388.8"/>
    <n v="260"/>
    <n v="15"/>
    <n v="20832"/>
    <n v="2083.1999999999998"/>
    <n v="18748.8"/>
    <n v="18.75"/>
    <n v="361088"/>
    <n v="-342339.2"/>
    <n v="-342.34"/>
    <d v="2024-04-04T00:00:00"/>
    <x v="5"/>
    <s v="Q2"/>
    <x v="3"/>
    <s v="Rachel Miller"/>
    <x v="5"/>
    <x v="1"/>
  </r>
  <r>
    <x v="0"/>
    <x v="244"/>
    <x v="2"/>
    <s v="Low"/>
    <n v="1039.42"/>
    <n v="120"/>
    <n v="125"/>
    <n v="129927.5"/>
    <n v="6496.38"/>
    <n v="123431.12"/>
    <n v="123.43"/>
    <n v="124730.4"/>
    <n v="-1299.28"/>
    <n v="-1.3"/>
    <d v="2024-04-04T00:00:00"/>
    <x v="5"/>
    <s v="Q2"/>
    <x v="3"/>
    <s v="Hannah Smith"/>
    <x v="2"/>
    <x v="5"/>
  </r>
  <r>
    <x v="3"/>
    <x v="282"/>
    <x v="5"/>
    <s v="High"/>
    <n v="2704.15"/>
    <n v="260"/>
    <n v="350"/>
    <n v="946452.5"/>
    <n v="141967.88"/>
    <n v="804484.62"/>
    <n v="804.48"/>
    <n v="703079"/>
    <n v="101405.62"/>
    <n v="101.41"/>
    <d v="2024-04-05T00:00:00"/>
    <x v="5"/>
    <s v="Q2"/>
    <x v="3"/>
    <s v="Eva Miller"/>
    <x v="5"/>
    <x v="6"/>
  </r>
  <r>
    <x v="0"/>
    <x v="269"/>
    <x v="5"/>
    <s v="High"/>
    <n v="2175.98"/>
    <n v="260"/>
    <n v="125"/>
    <n v="271997.5"/>
    <n v="40799.620000000003"/>
    <n v="231197.88"/>
    <n v="231.2"/>
    <n v="565754.80000000005"/>
    <n v="-334556.92"/>
    <n v="-334.56"/>
    <d v="2024-04-05T00:00:00"/>
    <x v="5"/>
    <s v="Q2"/>
    <x v="3"/>
    <s v="Nina Davis"/>
    <x v="5"/>
    <x v="5"/>
  </r>
  <r>
    <x v="4"/>
    <x v="233"/>
    <x v="3"/>
    <s v="Medium"/>
    <n v="1358.81"/>
    <n v="250"/>
    <n v="12"/>
    <n v="16305.72"/>
    <n v="1630.57"/>
    <n v="14675.15"/>
    <n v="14.68"/>
    <n v="339702.5"/>
    <n v="-325027.34999999998"/>
    <n v="-325.02999999999997"/>
    <d v="2024-04-06T00:00:00"/>
    <x v="5"/>
    <s v="Q2"/>
    <x v="3"/>
    <s v="Steve Thomas"/>
    <x v="3"/>
    <x v="7"/>
  </r>
  <r>
    <x v="1"/>
    <x v="157"/>
    <x v="2"/>
    <s v="High"/>
    <n v="1254.1500000000001"/>
    <n v="120"/>
    <n v="15"/>
    <n v="18812.25"/>
    <n v="2821.84"/>
    <n v="15990.41"/>
    <n v="15.99"/>
    <n v="150498"/>
    <n v="-134507.59"/>
    <n v="-134.51"/>
    <d v="2024-04-06T00:00:00"/>
    <x v="5"/>
    <s v="Q2"/>
    <x v="3"/>
    <s v="David Smith"/>
    <x v="2"/>
    <x v="5"/>
  </r>
  <r>
    <x v="4"/>
    <x v="174"/>
    <x v="2"/>
    <s v="Medium"/>
    <n v="1954.14"/>
    <n v="120"/>
    <n v="12"/>
    <n v="23449.68"/>
    <n v="2344.9699999999998"/>
    <n v="21104.71"/>
    <n v="21.1"/>
    <n v="234496.8"/>
    <n v="-213392.09"/>
    <n v="-213.39"/>
    <d v="2024-04-06T00:00:00"/>
    <x v="5"/>
    <s v="Q2"/>
    <x v="3"/>
    <s v="Tina Williams"/>
    <x v="2"/>
    <x v="3"/>
  </r>
  <r>
    <x v="0"/>
    <x v="197"/>
    <x v="4"/>
    <s v="Low"/>
    <n v="1574.71"/>
    <n v="3"/>
    <n v="125"/>
    <n v="196838.75"/>
    <n v="9841.94"/>
    <n v="186996.81"/>
    <n v="187"/>
    <n v="4724.13"/>
    <n v="182272.68"/>
    <n v="182.27"/>
    <d v="2024-04-06T00:00:00"/>
    <x v="5"/>
    <s v="Q2"/>
    <x v="3"/>
    <s v="Bob Hernandez"/>
    <x v="4"/>
    <x v="0"/>
  </r>
  <r>
    <x v="4"/>
    <x v="212"/>
    <x v="3"/>
    <s v="Low"/>
    <n v="1436.86"/>
    <n v="250"/>
    <n v="12"/>
    <n v="17242.32"/>
    <n v="862.12"/>
    <n v="16380.2"/>
    <n v="16.38"/>
    <n v="359215"/>
    <n v="-342834.8"/>
    <n v="-342.83"/>
    <d v="2024-04-07T00:00:00"/>
    <x v="5"/>
    <s v="Q2"/>
    <x v="3"/>
    <s v="Paul Jones"/>
    <x v="3"/>
    <x v="1"/>
  </r>
  <r>
    <x v="0"/>
    <x v="206"/>
    <x v="4"/>
    <s v="Medium"/>
    <n v="1546.73"/>
    <n v="3"/>
    <n v="125"/>
    <n v="193341.25"/>
    <n v="19334.12"/>
    <n v="174007.13"/>
    <n v="174.01"/>
    <n v="4640.1899999999996"/>
    <n v="169366.94"/>
    <n v="169.37"/>
    <d v="2024-04-07T00:00:00"/>
    <x v="5"/>
    <s v="Q2"/>
    <x v="3"/>
    <s v="Hannah Gonzalez"/>
    <x v="4"/>
    <x v="7"/>
  </r>
  <r>
    <x v="1"/>
    <x v="221"/>
    <x v="2"/>
    <s v="None"/>
    <n v="1477.31"/>
    <n v="120"/>
    <n v="15"/>
    <n v="22159.65"/>
    <n v="0"/>
    <n v="22159.65"/>
    <n v="22.16"/>
    <n v="177277.2"/>
    <n v="-155117.54999999999"/>
    <n v="-155.12"/>
    <d v="2024-04-07T00:00:00"/>
    <x v="5"/>
    <s v="Q2"/>
    <x v="3"/>
    <s v="Nina Jackson"/>
    <x v="2"/>
    <x v="4"/>
  </r>
  <r>
    <x v="2"/>
    <x v="219"/>
    <x v="3"/>
    <s v="Medium"/>
    <n v="360.06"/>
    <n v="250"/>
    <n v="300"/>
    <n v="108018"/>
    <n v="10801.8"/>
    <n v="97216.2"/>
    <n v="97.22"/>
    <n v="90015"/>
    <n v="7201.2"/>
    <n v="7.2"/>
    <d v="2024-04-09T00:00:00"/>
    <x v="5"/>
    <s v="Q2"/>
    <x v="3"/>
    <s v="Kevin Johnson"/>
    <x v="3"/>
    <x v="6"/>
  </r>
  <r>
    <x v="4"/>
    <x v="168"/>
    <x v="4"/>
    <s v="High"/>
    <n v="1507.34"/>
    <n v="3"/>
    <n v="12"/>
    <n v="18088.080000000002"/>
    <n v="2713.21"/>
    <n v="15374.87"/>
    <n v="15.37"/>
    <n v="4522.0200000000004"/>
    <n v="10852.85"/>
    <n v="10.85"/>
    <d v="2024-04-09T00:00:00"/>
    <x v="5"/>
    <s v="Q2"/>
    <x v="3"/>
    <s v="Eva Taylor"/>
    <x v="4"/>
    <x v="2"/>
  </r>
  <r>
    <x v="4"/>
    <x v="237"/>
    <x v="1"/>
    <s v="High"/>
    <n v="819.43"/>
    <n v="10"/>
    <n v="12"/>
    <n v="9833.16"/>
    <n v="1474.97"/>
    <n v="8358.19"/>
    <n v="8.36"/>
    <n v="8194.2999999999993"/>
    <n v="163.89"/>
    <n v="0.16"/>
    <d v="2024-04-09T00:00:00"/>
    <x v="5"/>
    <s v="Q2"/>
    <x v="3"/>
    <s v="Hannah Johnson"/>
    <x v="1"/>
    <x v="7"/>
  </r>
  <r>
    <x v="4"/>
    <x v="269"/>
    <x v="4"/>
    <s v="High"/>
    <n v="1901.95"/>
    <n v="3"/>
    <n v="12"/>
    <n v="22823.4"/>
    <n v="3423.51"/>
    <n v="19399.89"/>
    <n v="19.399999999999999"/>
    <n v="5705.85"/>
    <n v="13694.04"/>
    <n v="13.69"/>
    <d v="2024-04-09T00:00:00"/>
    <x v="5"/>
    <s v="Q2"/>
    <x v="3"/>
    <s v="Nina Davis"/>
    <x v="4"/>
    <x v="0"/>
  </r>
  <r>
    <x v="1"/>
    <x v="240"/>
    <x v="2"/>
    <s v="High"/>
    <n v="721.62"/>
    <n v="120"/>
    <n v="15"/>
    <n v="10824.3"/>
    <n v="1623.64"/>
    <n v="9200.66"/>
    <n v="9.1999999999999993"/>
    <n v="86594.4"/>
    <n v="-77393.740000000005"/>
    <n v="-77.39"/>
    <d v="2024-04-09T00:00:00"/>
    <x v="5"/>
    <s v="Q2"/>
    <x v="3"/>
    <s v="Grace Jackson"/>
    <x v="2"/>
    <x v="2"/>
  </r>
  <r>
    <x v="3"/>
    <x v="212"/>
    <x v="3"/>
    <s v="Medium"/>
    <n v="3580.56"/>
    <n v="250"/>
    <n v="350"/>
    <n v="1253196"/>
    <n v="125319.6"/>
    <n v="1127876.3999999999"/>
    <n v="1127.8800000000001"/>
    <n v="895140"/>
    <n v="232736.4"/>
    <n v="232.74"/>
    <d v="2024-04-09T00:00:00"/>
    <x v="5"/>
    <s v="Q2"/>
    <x v="3"/>
    <s v="Paul Jones"/>
    <x v="3"/>
    <x v="1"/>
  </r>
  <r>
    <x v="3"/>
    <x v="292"/>
    <x v="2"/>
    <s v="Medium"/>
    <n v="2938.13"/>
    <n v="120"/>
    <n v="350"/>
    <n v="1028345.5"/>
    <n v="102834.55"/>
    <n v="925510.95"/>
    <n v="925.51"/>
    <n v="352575.6"/>
    <n v="572935.35"/>
    <n v="572.94000000000005"/>
    <d v="2024-04-10T00:00:00"/>
    <x v="5"/>
    <s v="Q2"/>
    <x v="3"/>
    <s v="Frank Lopez"/>
    <x v="2"/>
    <x v="4"/>
  </r>
  <r>
    <x v="3"/>
    <x v="156"/>
    <x v="1"/>
    <s v="None"/>
    <n v="1449.89"/>
    <n v="10"/>
    <n v="350"/>
    <n v="507461.5"/>
    <n v="0"/>
    <n v="507461.5"/>
    <n v="507.46"/>
    <n v="14498.9"/>
    <n v="492962.6"/>
    <n v="492.96"/>
    <d v="2024-04-10T00:00:00"/>
    <x v="5"/>
    <s v="Q2"/>
    <x v="3"/>
    <s v="Kevin Smith"/>
    <x v="1"/>
    <x v="0"/>
  </r>
  <r>
    <x v="2"/>
    <x v="214"/>
    <x v="3"/>
    <s v="High"/>
    <n v="647.86"/>
    <n v="250"/>
    <n v="300"/>
    <n v="194358"/>
    <n v="29153.7"/>
    <n v="165204.29999999999"/>
    <n v="165.2"/>
    <n v="161965"/>
    <n v="3239.3"/>
    <n v="3.24"/>
    <d v="2024-04-10T00:00:00"/>
    <x v="5"/>
    <s v="Q2"/>
    <x v="3"/>
    <s v="Frank Moore"/>
    <x v="3"/>
    <x v="6"/>
  </r>
  <r>
    <x v="0"/>
    <x v="231"/>
    <x v="1"/>
    <s v="Low"/>
    <n v="1545.42"/>
    <n v="10"/>
    <n v="125"/>
    <n v="193177.5"/>
    <n v="9658.8799999999992"/>
    <n v="183518.62"/>
    <n v="183.52"/>
    <n v="15454.2"/>
    <n v="168064.42"/>
    <n v="168.06"/>
    <d v="2024-04-10T00:00:00"/>
    <x v="5"/>
    <s v="Q2"/>
    <x v="3"/>
    <s v="Hannah Brown"/>
    <x v="1"/>
    <x v="0"/>
  </r>
  <r>
    <x v="2"/>
    <x v="223"/>
    <x v="5"/>
    <s v="Low"/>
    <n v="715.44"/>
    <n v="260"/>
    <n v="300"/>
    <n v="214632"/>
    <n v="10731.6"/>
    <n v="203900.4"/>
    <n v="203.9"/>
    <n v="186014.4"/>
    <n v="17886"/>
    <n v="17.89"/>
    <d v="2024-04-11T00:00:00"/>
    <x v="5"/>
    <s v="Q2"/>
    <x v="3"/>
    <s v="Frank Williams"/>
    <x v="5"/>
    <x v="0"/>
  </r>
  <r>
    <x v="0"/>
    <x v="294"/>
    <x v="0"/>
    <s v="None"/>
    <n v="1627.81"/>
    <n v="5"/>
    <n v="125"/>
    <n v="203476.25"/>
    <n v="0"/>
    <n v="203476.25"/>
    <n v="203.48"/>
    <n v="8139.05"/>
    <n v="195337.2"/>
    <n v="195.34"/>
    <d v="2024-04-11T00:00:00"/>
    <x v="5"/>
    <s v="Q2"/>
    <x v="3"/>
    <s v="Mike Jones"/>
    <x v="0"/>
    <x v="4"/>
  </r>
  <r>
    <x v="3"/>
    <x v="159"/>
    <x v="2"/>
    <s v="None"/>
    <n v="2190.69"/>
    <n v="120"/>
    <n v="350"/>
    <n v="766741.5"/>
    <n v="0"/>
    <n v="766741.5"/>
    <n v="766.74"/>
    <n v="262882.8"/>
    <n v="503858.7"/>
    <n v="503.86"/>
    <d v="2024-04-12T00:00:00"/>
    <x v="5"/>
    <s v="Q2"/>
    <x v="3"/>
    <s v="Charlie Davis"/>
    <x v="2"/>
    <x v="2"/>
  </r>
  <r>
    <x v="0"/>
    <x v="156"/>
    <x v="4"/>
    <s v="None"/>
    <n v="2043.92"/>
    <n v="3"/>
    <n v="125"/>
    <n v="255490"/>
    <n v="0"/>
    <n v="255490"/>
    <n v="255.49"/>
    <n v="6131.76"/>
    <n v="249358.24"/>
    <n v="249.36"/>
    <d v="2024-04-12T00:00:00"/>
    <x v="5"/>
    <s v="Q2"/>
    <x v="3"/>
    <s v="Kevin Smith"/>
    <x v="4"/>
    <x v="4"/>
  </r>
  <r>
    <x v="0"/>
    <x v="197"/>
    <x v="1"/>
    <s v="None"/>
    <n v="2546.38"/>
    <n v="10"/>
    <n v="125"/>
    <n v="318297.5"/>
    <n v="0"/>
    <n v="318297.5"/>
    <n v="318.3"/>
    <n v="25463.8"/>
    <n v="292833.7"/>
    <n v="292.83"/>
    <d v="2024-04-12T00:00:00"/>
    <x v="5"/>
    <s v="Q2"/>
    <x v="3"/>
    <s v="Bob Hernandez"/>
    <x v="1"/>
    <x v="5"/>
  </r>
  <r>
    <x v="4"/>
    <x v="169"/>
    <x v="5"/>
    <s v="High"/>
    <n v="1708.76"/>
    <n v="260"/>
    <n v="12"/>
    <n v="20505.12"/>
    <n v="3075.77"/>
    <n v="17429.349999999999"/>
    <n v="17.43"/>
    <n v="444277.6"/>
    <n v="-426848.25"/>
    <n v="-426.85"/>
    <d v="2024-04-12T00:00:00"/>
    <x v="5"/>
    <s v="Q2"/>
    <x v="3"/>
    <s v="Grace Johnson"/>
    <x v="5"/>
    <x v="3"/>
  </r>
  <r>
    <x v="1"/>
    <x v="231"/>
    <x v="1"/>
    <s v="None"/>
    <n v="762.73"/>
    <n v="10"/>
    <n v="15"/>
    <n v="11440.95"/>
    <n v="0"/>
    <n v="11440.95"/>
    <n v="11.44"/>
    <n v="7627.3"/>
    <n v="3813.65"/>
    <n v="3.81"/>
    <d v="2024-04-14T00:00:00"/>
    <x v="5"/>
    <s v="Q2"/>
    <x v="3"/>
    <s v="Hannah Brown"/>
    <x v="1"/>
    <x v="4"/>
  </r>
  <r>
    <x v="3"/>
    <x v="170"/>
    <x v="2"/>
    <s v="None"/>
    <n v="2471.08"/>
    <n v="120"/>
    <n v="350"/>
    <n v="864878"/>
    <n v="0"/>
    <n v="864878"/>
    <n v="864.88"/>
    <n v="296529.59999999998"/>
    <n v="568348.4"/>
    <n v="568.35"/>
    <d v="2024-04-15T00:00:00"/>
    <x v="5"/>
    <s v="Q2"/>
    <x v="3"/>
    <s v="Ian Jones"/>
    <x v="2"/>
    <x v="5"/>
  </r>
  <r>
    <x v="2"/>
    <x v="276"/>
    <x v="4"/>
    <s v="High"/>
    <n v="579.88"/>
    <n v="3"/>
    <n v="300"/>
    <n v="173964"/>
    <n v="26094.6"/>
    <n v="147869.4"/>
    <n v="147.87"/>
    <n v="1739.64"/>
    <n v="146129.76"/>
    <n v="146.13"/>
    <d v="2024-04-15T00:00:00"/>
    <x v="5"/>
    <s v="Q2"/>
    <x v="3"/>
    <s v="Ian Anderson"/>
    <x v="4"/>
    <x v="3"/>
  </r>
  <r>
    <x v="1"/>
    <x v="299"/>
    <x v="2"/>
    <s v="High"/>
    <n v="1573.51"/>
    <n v="120"/>
    <n v="15"/>
    <n v="23602.65"/>
    <n v="3540.4"/>
    <n v="20062.25"/>
    <n v="20.059999999999999"/>
    <n v="188821.2"/>
    <n v="-168758.95"/>
    <n v="-168.76"/>
    <d v="2024-04-15T00:00:00"/>
    <x v="5"/>
    <s v="Q2"/>
    <x v="3"/>
    <s v="Kevin Miller"/>
    <x v="2"/>
    <x v="4"/>
  </r>
  <r>
    <x v="4"/>
    <x v="198"/>
    <x v="0"/>
    <s v="None"/>
    <n v="1536.02"/>
    <n v="5"/>
    <n v="12"/>
    <n v="18432.240000000002"/>
    <n v="0"/>
    <n v="18432.240000000002"/>
    <n v="18.43"/>
    <n v="7680.1"/>
    <n v="10752.14"/>
    <n v="10.75"/>
    <d v="2024-04-16T00:00:00"/>
    <x v="5"/>
    <s v="Q2"/>
    <x v="3"/>
    <s v="Laura Davis"/>
    <x v="0"/>
    <x v="3"/>
  </r>
  <r>
    <x v="4"/>
    <x v="168"/>
    <x v="3"/>
    <s v="Medium"/>
    <n v="1458.42"/>
    <n v="250"/>
    <n v="12"/>
    <n v="17501.04"/>
    <n v="1750.1"/>
    <n v="15750.94"/>
    <n v="15.75"/>
    <n v="364605"/>
    <n v="-348854.06"/>
    <n v="-348.85"/>
    <d v="2024-04-16T00:00:00"/>
    <x v="5"/>
    <s v="Q2"/>
    <x v="3"/>
    <s v="Eva Taylor"/>
    <x v="3"/>
    <x v="5"/>
  </r>
  <r>
    <x v="4"/>
    <x v="274"/>
    <x v="1"/>
    <s v="High"/>
    <n v="1082.71"/>
    <n v="10"/>
    <n v="12"/>
    <n v="12992.52"/>
    <n v="1948.88"/>
    <n v="11043.64"/>
    <n v="11.04"/>
    <n v="10827.1"/>
    <n v="216.54"/>
    <n v="0.22"/>
    <d v="2024-04-17T00:00:00"/>
    <x v="5"/>
    <s v="Q2"/>
    <x v="3"/>
    <s v="Laura Martin"/>
    <x v="1"/>
    <x v="6"/>
  </r>
  <r>
    <x v="2"/>
    <x v="158"/>
    <x v="0"/>
    <s v="Low"/>
    <n v="437.94"/>
    <n v="5"/>
    <n v="300"/>
    <n v="131382"/>
    <n v="6569.1"/>
    <n v="124812.9"/>
    <n v="124.81"/>
    <n v="2189.6999999999998"/>
    <n v="122623.2"/>
    <n v="122.62"/>
    <d v="2024-04-17T00:00:00"/>
    <x v="5"/>
    <s v="Q2"/>
    <x v="3"/>
    <s v="Nina Moore"/>
    <x v="0"/>
    <x v="2"/>
  </r>
  <r>
    <x v="2"/>
    <x v="170"/>
    <x v="5"/>
    <s v="High"/>
    <n v="831.45"/>
    <n v="260"/>
    <n v="300"/>
    <n v="249435"/>
    <n v="37415.25"/>
    <n v="212019.75"/>
    <n v="212.02"/>
    <n v="216177"/>
    <n v="-4157.25"/>
    <n v="-4.16"/>
    <d v="2024-04-17T00:00:00"/>
    <x v="5"/>
    <s v="Q2"/>
    <x v="3"/>
    <s v="Ian Jones"/>
    <x v="5"/>
    <x v="4"/>
  </r>
  <r>
    <x v="3"/>
    <x v="187"/>
    <x v="3"/>
    <s v="High"/>
    <n v="3779.49"/>
    <n v="250"/>
    <n v="350"/>
    <n v="1322821.5"/>
    <n v="198423.23"/>
    <n v="1124398.27"/>
    <n v="1124.4000000000001"/>
    <n v="944872.5"/>
    <n v="179525.77"/>
    <n v="179.53"/>
    <d v="2024-04-17T00:00:00"/>
    <x v="5"/>
    <s v="Q2"/>
    <x v="3"/>
    <s v="Charlie Thomas"/>
    <x v="3"/>
    <x v="5"/>
  </r>
  <r>
    <x v="0"/>
    <x v="231"/>
    <x v="1"/>
    <s v="Medium"/>
    <n v="2012.67"/>
    <n v="10"/>
    <n v="125"/>
    <n v="251583.75"/>
    <n v="25158.38"/>
    <n v="226425.37"/>
    <n v="226.43"/>
    <n v="20126.7"/>
    <n v="206298.67"/>
    <n v="206.3"/>
    <d v="2024-04-18T00:00:00"/>
    <x v="5"/>
    <s v="Q2"/>
    <x v="3"/>
    <s v="Hannah Brown"/>
    <x v="1"/>
    <x v="5"/>
  </r>
  <r>
    <x v="4"/>
    <x v="232"/>
    <x v="5"/>
    <s v="Medium"/>
    <n v="1179.8900000000001"/>
    <n v="260"/>
    <n v="12"/>
    <n v="14158.68"/>
    <n v="1415.87"/>
    <n v="12742.81"/>
    <n v="12.74"/>
    <n v="306771.40000000002"/>
    <n v="-294028.59000000003"/>
    <n v="-294.02999999999997"/>
    <d v="2024-04-18T00:00:00"/>
    <x v="5"/>
    <s v="Q2"/>
    <x v="3"/>
    <s v="Paul Thomas"/>
    <x v="5"/>
    <x v="0"/>
  </r>
  <r>
    <x v="1"/>
    <x v="242"/>
    <x v="5"/>
    <s v="High"/>
    <n v="1686.53"/>
    <n v="260"/>
    <n v="15"/>
    <n v="25297.95"/>
    <n v="3794.69"/>
    <n v="21503.26"/>
    <n v="21.5"/>
    <n v="438497.8"/>
    <n v="-416994.54"/>
    <n v="-416.99"/>
    <d v="2024-04-20T00:00:00"/>
    <x v="5"/>
    <s v="Q2"/>
    <x v="3"/>
    <s v="Paul Miller"/>
    <x v="5"/>
    <x v="2"/>
  </r>
  <r>
    <x v="3"/>
    <x v="235"/>
    <x v="1"/>
    <s v="Medium"/>
    <n v="1941.17"/>
    <n v="10"/>
    <n v="350"/>
    <n v="679409.5"/>
    <n v="67940.95"/>
    <n v="611468.55000000005"/>
    <n v="611.47"/>
    <n v="19411.7"/>
    <n v="592056.85"/>
    <n v="592.05999999999995"/>
    <d v="2024-04-20T00:00:00"/>
    <x v="5"/>
    <s v="Q2"/>
    <x v="3"/>
    <s v="Grace Hernandez"/>
    <x v="1"/>
    <x v="1"/>
  </r>
  <r>
    <x v="1"/>
    <x v="276"/>
    <x v="1"/>
    <s v="Low"/>
    <n v="1770.44"/>
    <n v="10"/>
    <n v="15"/>
    <n v="26556.6"/>
    <n v="1327.83"/>
    <n v="25228.77"/>
    <n v="25.23"/>
    <n v="17704.400000000001"/>
    <n v="7524.37"/>
    <n v="7.52"/>
    <d v="2024-04-20T00:00:00"/>
    <x v="5"/>
    <s v="Q2"/>
    <x v="3"/>
    <s v="Ian Anderson"/>
    <x v="1"/>
    <x v="6"/>
  </r>
  <r>
    <x v="3"/>
    <x v="195"/>
    <x v="3"/>
    <s v="Low"/>
    <n v="1782.04"/>
    <n v="250"/>
    <n v="350"/>
    <n v="623714"/>
    <n v="31185.7"/>
    <n v="592528.30000000005"/>
    <n v="592.53"/>
    <n v="445510"/>
    <n v="147018.29999999999"/>
    <n v="147.02000000000001"/>
    <d v="2024-04-20T00:00:00"/>
    <x v="5"/>
    <s v="Q2"/>
    <x v="3"/>
    <s v="Quincy Rodriguez"/>
    <x v="3"/>
    <x v="5"/>
  </r>
  <r>
    <x v="1"/>
    <x v="296"/>
    <x v="0"/>
    <s v="High"/>
    <n v="1051.4000000000001"/>
    <n v="5"/>
    <n v="15"/>
    <n v="15771"/>
    <n v="2365.65"/>
    <n v="13405.35"/>
    <n v="13.41"/>
    <n v="5257"/>
    <n v="8148.35"/>
    <n v="8.15"/>
    <d v="2024-04-20T00:00:00"/>
    <x v="5"/>
    <s v="Q2"/>
    <x v="3"/>
    <s v="Tina Hernandez"/>
    <x v="0"/>
    <x v="6"/>
  </r>
  <r>
    <x v="4"/>
    <x v="233"/>
    <x v="1"/>
    <s v="None"/>
    <n v="1922.16"/>
    <n v="10"/>
    <n v="12"/>
    <n v="23065.919999999998"/>
    <n v="0"/>
    <n v="23065.919999999998"/>
    <n v="23.07"/>
    <n v="19221.599999999999"/>
    <n v="3844.32"/>
    <n v="3.84"/>
    <d v="2024-04-21T00:00:00"/>
    <x v="5"/>
    <s v="Q2"/>
    <x v="3"/>
    <s v="Steve Thomas"/>
    <x v="1"/>
    <x v="3"/>
  </r>
  <r>
    <x v="3"/>
    <x v="216"/>
    <x v="1"/>
    <s v="Medium"/>
    <n v="3103.78"/>
    <n v="10"/>
    <n v="350"/>
    <n v="1086323"/>
    <n v="108632.3"/>
    <n v="977690.7"/>
    <n v="977.69"/>
    <n v="31037.8"/>
    <n v="946652.9"/>
    <n v="946.65"/>
    <d v="2024-04-21T00:00:00"/>
    <x v="5"/>
    <s v="Q2"/>
    <x v="3"/>
    <s v="David Jackson"/>
    <x v="1"/>
    <x v="2"/>
  </r>
  <r>
    <x v="3"/>
    <x v="283"/>
    <x v="4"/>
    <s v="High"/>
    <n v="2801.18"/>
    <n v="3"/>
    <n v="350"/>
    <n v="980413"/>
    <n v="147061.95000000001"/>
    <n v="833351.05"/>
    <n v="833.35"/>
    <n v="8403.5400000000009"/>
    <n v="824947.51"/>
    <n v="824.95"/>
    <d v="2024-04-21T00:00:00"/>
    <x v="5"/>
    <s v="Q2"/>
    <x v="3"/>
    <s v="Alice Rodriguez"/>
    <x v="4"/>
    <x v="2"/>
  </r>
  <r>
    <x v="2"/>
    <x v="216"/>
    <x v="1"/>
    <s v="None"/>
    <n v="211.29"/>
    <n v="10"/>
    <n v="300"/>
    <n v="63387"/>
    <n v="0"/>
    <n v="63387"/>
    <n v="63.39"/>
    <n v="2112.9"/>
    <n v="61274.1"/>
    <n v="61.27"/>
    <d v="2024-04-21T00:00:00"/>
    <x v="5"/>
    <s v="Q2"/>
    <x v="3"/>
    <s v="David Jackson"/>
    <x v="1"/>
    <x v="6"/>
  </r>
  <r>
    <x v="3"/>
    <x v="286"/>
    <x v="0"/>
    <s v="Low"/>
    <n v="3140.69"/>
    <n v="5"/>
    <n v="350"/>
    <n v="1099241.5"/>
    <n v="54962.080000000002"/>
    <n v="1044279.42"/>
    <n v="1044.28"/>
    <n v="15703.45"/>
    <n v="1028575.97"/>
    <n v="1028.58"/>
    <d v="2024-04-22T00:00:00"/>
    <x v="5"/>
    <s v="Q2"/>
    <x v="3"/>
    <s v="Paul Rodriguez"/>
    <x v="0"/>
    <x v="3"/>
  </r>
  <r>
    <x v="2"/>
    <x v="269"/>
    <x v="5"/>
    <s v="High"/>
    <n v="505.66"/>
    <n v="260"/>
    <n v="300"/>
    <n v="151698"/>
    <n v="22754.7"/>
    <n v="128943.3"/>
    <n v="128.94"/>
    <n v="131471.6"/>
    <n v="-2528.3000000000002"/>
    <n v="-2.5299999999999998"/>
    <d v="2024-04-23T00:00:00"/>
    <x v="5"/>
    <s v="Q2"/>
    <x v="3"/>
    <s v="Nina Davis"/>
    <x v="5"/>
    <x v="6"/>
  </r>
  <r>
    <x v="4"/>
    <x v="292"/>
    <x v="1"/>
    <s v="Medium"/>
    <n v="1590.06"/>
    <n v="10"/>
    <n v="12"/>
    <n v="19080.72"/>
    <n v="1908.07"/>
    <n v="17172.650000000001"/>
    <n v="17.170000000000002"/>
    <n v="15900.6"/>
    <n v="1272.05"/>
    <n v="1.27"/>
    <d v="2024-04-24T00:00:00"/>
    <x v="5"/>
    <s v="Q2"/>
    <x v="3"/>
    <s v="Frank Lopez"/>
    <x v="1"/>
    <x v="3"/>
  </r>
  <r>
    <x v="1"/>
    <x v="232"/>
    <x v="3"/>
    <s v="Low"/>
    <n v="543.16"/>
    <n v="250"/>
    <n v="15"/>
    <n v="8147.4"/>
    <n v="407.37"/>
    <n v="7740.03"/>
    <n v="7.74"/>
    <n v="135790"/>
    <n v="-128049.97"/>
    <n v="-128.05000000000001"/>
    <d v="2024-04-24T00:00:00"/>
    <x v="5"/>
    <s v="Q2"/>
    <x v="3"/>
    <s v="Paul Thomas"/>
    <x v="3"/>
    <x v="4"/>
  </r>
  <r>
    <x v="4"/>
    <x v="156"/>
    <x v="3"/>
    <s v="Low"/>
    <n v="1054.46"/>
    <n v="250"/>
    <n v="12"/>
    <n v="12653.52"/>
    <n v="632.67999999999995"/>
    <n v="12020.84"/>
    <n v="12.02"/>
    <n v="263615"/>
    <n v="-251594.16"/>
    <n v="-251.59"/>
    <d v="2024-04-25T00:00:00"/>
    <x v="5"/>
    <s v="Q2"/>
    <x v="3"/>
    <s v="Kevin Smith"/>
    <x v="3"/>
    <x v="7"/>
  </r>
  <r>
    <x v="0"/>
    <x v="261"/>
    <x v="3"/>
    <s v="Low"/>
    <n v="2742.89"/>
    <n v="250"/>
    <n v="125"/>
    <n v="342861.25"/>
    <n v="17143.060000000001"/>
    <n v="325718.19"/>
    <n v="325.72000000000003"/>
    <n v="685722.5"/>
    <n v="-360004.31"/>
    <n v="-360"/>
    <d v="2024-04-25T00:00:00"/>
    <x v="5"/>
    <s v="Q2"/>
    <x v="3"/>
    <s v="Mike Smith"/>
    <x v="3"/>
    <x v="6"/>
  </r>
  <r>
    <x v="3"/>
    <x v="260"/>
    <x v="5"/>
    <s v="High"/>
    <n v="3208.31"/>
    <n v="260"/>
    <n v="350"/>
    <n v="1122908.5"/>
    <n v="168436.27"/>
    <n v="954472.23"/>
    <n v="954.47"/>
    <n v="834160.6"/>
    <n v="120311.63"/>
    <n v="120.31"/>
    <d v="2024-04-25T00:00:00"/>
    <x v="5"/>
    <s v="Q2"/>
    <x v="3"/>
    <s v="David Brown"/>
    <x v="5"/>
    <x v="4"/>
  </r>
  <r>
    <x v="0"/>
    <x v="266"/>
    <x v="4"/>
    <s v="None"/>
    <n v="1104.23"/>
    <n v="3"/>
    <n v="125"/>
    <n v="138028.75"/>
    <n v="0"/>
    <n v="138028.75"/>
    <n v="138.03"/>
    <n v="3312.69"/>
    <n v="134716.06"/>
    <n v="134.72"/>
    <d v="2024-04-26T00:00:00"/>
    <x v="5"/>
    <s v="Q2"/>
    <x v="3"/>
    <s v="Paul Wilson"/>
    <x v="4"/>
    <x v="3"/>
  </r>
  <r>
    <x v="2"/>
    <x v="267"/>
    <x v="4"/>
    <s v="None"/>
    <n v="204.29"/>
    <n v="3"/>
    <n v="300"/>
    <n v="61287"/>
    <n v="0"/>
    <n v="61287"/>
    <n v="61.29"/>
    <n v="612.87"/>
    <n v="60674.13"/>
    <n v="60.67"/>
    <d v="2024-04-26T00:00:00"/>
    <x v="5"/>
    <s v="Q2"/>
    <x v="3"/>
    <s v="Tina Johnson"/>
    <x v="4"/>
    <x v="6"/>
  </r>
  <r>
    <x v="3"/>
    <x v="224"/>
    <x v="5"/>
    <s v="Medium"/>
    <n v="1396.71"/>
    <n v="260"/>
    <n v="350"/>
    <n v="488848.5"/>
    <n v="48884.85"/>
    <n v="439963.65"/>
    <n v="439.96"/>
    <n v="363144.6"/>
    <n v="76819.05"/>
    <n v="76.819999999999993"/>
    <d v="2024-04-26T00:00:00"/>
    <x v="5"/>
    <s v="Q2"/>
    <x v="3"/>
    <s v="Steve Moore"/>
    <x v="5"/>
    <x v="0"/>
  </r>
  <r>
    <x v="1"/>
    <x v="206"/>
    <x v="2"/>
    <s v="Low"/>
    <n v="1255.6199999999999"/>
    <n v="120"/>
    <n v="15"/>
    <n v="18834.3"/>
    <n v="941.72"/>
    <n v="17892.580000000002"/>
    <n v="17.89"/>
    <n v="150674.4"/>
    <n v="-132781.82"/>
    <n v="-132.78"/>
    <d v="2024-04-26T00:00:00"/>
    <x v="5"/>
    <s v="Q2"/>
    <x v="3"/>
    <s v="Hannah Gonzalez"/>
    <x v="2"/>
    <x v="5"/>
  </r>
  <r>
    <x v="1"/>
    <x v="184"/>
    <x v="0"/>
    <s v="Medium"/>
    <n v="1565.38"/>
    <n v="5"/>
    <n v="15"/>
    <n v="23480.7"/>
    <n v="2348.0700000000002"/>
    <n v="21132.63"/>
    <n v="21.13"/>
    <n v="7826.9"/>
    <n v="13305.73"/>
    <n v="13.31"/>
    <d v="2024-04-26T00:00:00"/>
    <x v="5"/>
    <s v="Q2"/>
    <x v="3"/>
    <s v="Oscar Lopez"/>
    <x v="0"/>
    <x v="6"/>
  </r>
  <r>
    <x v="2"/>
    <x v="160"/>
    <x v="0"/>
    <s v="Medium"/>
    <n v="235.33"/>
    <n v="5"/>
    <n v="300"/>
    <n v="70599"/>
    <n v="7059.9"/>
    <n v="63539.1"/>
    <n v="63.54"/>
    <n v="1176.6500000000001"/>
    <n v="62362.45"/>
    <n v="62.36"/>
    <d v="2024-04-27T00:00:00"/>
    <x v="5"/>
    <s v="Q2"/>
    <x v="3"/>
    <s v="David Wilson"/>
    <x v="0"/>
    <x v="2"/>
  </r>
  <r>
    <x v="2"/>
    <x v="197"/>
    <x v="5"/>
    <s v="Medium"/>
    <n v="940.99"/>
    <n v="260"/>
    <n v="300"/>
    <n v="282297"/>
    <n v="28229.7"/>
    <n v="254067.3"/>
    <n v="254.07"/>
    <n v="244657.4"/>
    <n v="9409.9"/>
    <n v="9.41"/>
    <d v="2024-04-28T00:00:00"/>
    <x v="5"/>
    <s v="Q2"/>
    <x v="3"/>
    <s v="Bob Hernandez"/>
    <x v="5"/>
    <x v="4"/>
  </r>
  <r>
    <x v="4"/>
    <x v="180"/>
    <x v="2"/>
    <s v="Medium"/>
    <n v="1153.6600000000001"/>
    <n v="120"/>
    <n v="12"/>
    <n v="13843.92"/>
    <n v="1384.39"/>
    <n v="12459.53"/>
    <n v="12.46"/>
    <n v="138439.20000000001"/>
    <n v="-125979.67"/>
    <n v="-125.98"/>
    <d v="2024-04-29T00:00:00"/>
    <x v="5"/>
    <s v="Q2"/>
    <x v="3"/>
    <s v="Nina Miller"/>
    <x v="2"/>
    <x v="2"/>
  </r>
  <r>
    <x v="3"/>
    <x v="209"/>
    <x v="1"/>
    <s v="High"/>
    <n v="1159.67"/>
    <n v="10"/>
    <n v="350"/>
    <n v="405884.5"/>
    <n v="60882.67"/>
    <n v="345001.83"/>
    <n v="345"/>
    <n v="11596.7"/>
    <n v="333405.13"/>
    <n v="333.41"/>
    <d v="2024-04-29T00:00:00"/>
    <x v="5"/>
    <s v="Q2"/>
    <x v="3"/>
    <s v="Nina Anderson"/>
    <x v="1"/>
    <x v="2"/>
  </r>
  <r>
    <x v="1"/>
    <x v="242"/>
    <x v="1"/>
    <s v="None"/>
    <n v="1205.3699999999999"/>
    <n v="10"/>
    <n v="15"/>
    <n v="18080.55"/>
    <n v="0"/>
    <n v="18080.55"/>
    <n v="18.079999999999998"/>
    <n v="12053.7"/>
    <n v="6026.85"/>
    <n v="6.03"/>
    <d v="2024-04-29T00:00:00"/>
    <x v="5"/>
    <s v="Q2"/>
    <x v="3"/>
    <s v="Paul Miller"/>
    <x v="1"/>
    <x v="2"/>
  </r>
  <r>
    <x v="3"/>
    <x v="184"/>
    <x v="0"/>
    <s v="High"/>
    <n v="1122.3800000000001"/>
    <n v="5"/>
    <n v="350"/>
    <n v="392833"/>
    <n v="58924.95"/>
    <n v="333908.05"/>
    <n v="333.91"/>
    <n v="5611.9"/>
    <n v="328296.15000000002"/>
    <n v="328.3"/>
    <d v="2024-04-29T00:00:00"/>
    <x v="5"/>
    <s v="Q2"/>
    <x v="3"/>
    <s v="Oscar Lopez"/>
    <x v="0"/>
    <x v="5"/>
  </r>
  <r>
    <x v="3"/>
    <x v="211"/>
    <x v="3"/>
    <s v="High"/>
    <n v="1337.47"/>
    <n v="250"/>
    <n v="350"/>
    <n v="468114.5"/>
    <n v="70217.179999999993"/>
    <n v="397897.32"/>
    <n v="397.9"/>
    <n v="334367.5"/>
    <n v="63529.82"/>
    <n v="63.53"/>
    <d v="2024-04-30T00:00:00"/>
    <x v="5"/>
    <s v="Q2"/>
    <x v="3"/>
    <s v="Julia Anderson"/>
    <x v="3"/>
    <x v="2"/>
  </r>
  <r>
    <x v="2"/>
    <x v="274"/>
    <x v="0"/>
    <s v="Low"/>
    <n v="894.54"/>
    <n v="5"/>
    <n v="300"/>
    <n v="268362"/>
    <n v="13418.1"/>
    <n v="254943.9"/>
    <n v="254.94"/>
    <n v="4472.7"/>
    <n v="250471.2"/>
    <n v="250.47"/>
    <d v="2024-05-01T00:00:00"/>
    <x v="10"/>
    <s v="Q2"/>
    <x v="3"/>
    <s v="Laura Martin"/>
    <x v="0"/>
    <x v="2"/>
  </r>
  <r>
    <x v="4"/>
    <x v="189"/>
    <x v="2"/>
    <s v="Low"/>
    <n v="1375.32"/>
    <n v="120"/>
    <n v="12"/>
    <n v="16503.84"/>
    <n v="825.19"/>
    <n v="15678.65"/>
    <n v="15.68"/>
    <n v="165038.39999999999"/>
    <n v="-149359.75"/>
    <n v="-149.36000000000001"/>
    <d v="2024-05-01T00:00:00"/>
    <x v="10"/>
    <s v="Q2"/>
    <x v="3"/>
    <s v="Oscar Jackson"/>
    <x v="2"/>
    <x v="0"/>
  </r>
  <r>
    <x v="4"/>
    <x v="207"/>
    <x v="1"/>
    <s v="High"/>
    <n v="1880.62"/>
    <n v="10"/>
    <n v="12"/>
    <n v="22567.439999999999"/>
    <n v="3385.12"/>
    <n v="19182.32"/>
    <n v="19.18"/>
    <n v="18806.2"/>
    <n v="376.12"/>
    <n v="0.38"/>
    <d v="2024-05-02T00:00:00"/>
    <x v="10"/>
    <s v="Q2"/>
    <x v="3"/>
    <s v="Ian Davis"/>
    <x v="1"/>
    <x v="3"/>
  </r>
  <r>
    <x v="0"/>
    <x v="197"/>
    <x v="2"/>
    <s v="None"/>
    <n v="1568.56"/>
    <n v="120"/>
    <n v="125"/>
    <n v="196070"/>
    <n v="0"/>
    <n v="196070"/>
    <n v="196.07"/>
    <n v="188227.20000000001"/>
    <n v="7842.8"/>
    <n v="7.84"/>
    <d v="2024-05-02T00:00:00"/>
    <x v="10"/>
    <s v="Q2"/>
    <x v="3"/>
    <s v="Bob Hernandez"/>
    <x v="2"/>
    <x v="1"/>
  </r>
  <r>
    <x v="2"/>
    <x v="201"/>
    <x v="4"/>
    <s v="None"/>
    <n v="869.58"/>
    <n v="3"/>
    <n v="300"/>
    <n v="260874"/>
    <n v="0"/>
    <n v="260874"/>
    <n v="260.87"/>
    <n v="2608.7399999999998"/>
    <n v="258265.26"/>
    <n v="258.27"/>
    <d v="2024-05-02T00:00:00"/>
    <x v="10"/>
    <s v="Q2"/>
    <x v="3"/>
    <s v="Paul Moore"/>
    <x v="4"/>
    <x v="2"/>
  </r>
  <r>
    <x v="0"/>
    <x v="190"/>
    <x v="3"/>
    <s v="High"/>
    <n v="1908.11"/>
    <n v="250"/>
    <n v="125"/>
    <n v="238513.75"/>
    <n v="35777.06"/>
    <n v="202736.69"/>
    <n v="202.74"/>
    <n v="477027.5"/>
    <n v="-274290.81"/>
    <n v="-274.29000000000002"/>
    <d v="2024-05-03T00:00:00"/>
    <x v="10"/>
    <s v="Q2"/>
    <x v="3"/>
    <s v="Frank Wilson"/>
    <x v="3"/>
    <x v="4"/>
  </r>
  <r>
    <x v="2"/>
    <x v="215"/>
    <x v="0"/>
    <s v="High"/>
    <n v="459.93"/>
    <n v="5"/>
    <n v="300"/>
    <n v="137979"/>
    <n v="20696.849999999999"/>
    <n v="117282.15"/>
    <n v="117.28"/>
    <n v="2299.65"/>
    <n v="114982.5"/>
    <n v="114.98"/>
    <d v="2024-05-04T00:00:00"/>
    <x v="10"/>
    <s v="Q2"/>
    <x v="3"/>
    <s v="Quincy Martin"/>
    <x v="0"/>
    <x v="2"/>
  </r>
  <r>
    <x v="0"/>
    <x v="260"/>
    <x v="5"/>
    <s v="Medium"/>
    <n v="1646.34"/>
    <n v="260"/>
    <n v="125"/>
    <n v="205792.5"/>
    <n v="20579.25"/>
    <n v="185213.25"/>
    <n v="185.21"/>
    <n v="428048.4"/>
    <n v="-242835.15"/>
    <n v="-242.84"/>
    <d v="2024-05-05T00:00:00"/>
    <x v="10"/>
    <s v="Q2"/>
    <x v="3"/>
    <s v="David Brown"/>
    <x v="5"/>
    <x v="0"/>
  </r>
  <r>
    <x v="4"/>
    <x v="266"/>
    <x v="4"/>
    <s v="High"/>
    <n v="638.83000000000004"/>
    <n v="3"/>
    <n v="12"/>
    <n v="7665.96"/>
    <n v="1149.8900000000001"/>
    <n v="6516.07"/>
    <n v="6.52"/>
    <n v="1916.49"/>
    <n v="4599.58"/>
    <n v="4.5999999999999996"/>
    <d v="2024-05-05T00:00:00"/>
    <x v="10"/>
    <s v="Q2"/>
    <x v="3"/>
    <s v="Paul Wilson"/>
    <x v="4"/>
    <x v="4"/>
  </r>
  <r>
    <x v="1"/>
    <x v="250"/>
    <x v="3"/>
    <s v="None"/>
    <n v="530.77"/>
    <n v="250"/>
    <n v="15"/>
    <n v="7961.55"/>
    <n v="0"/>
    <n v="7961.55"/>
    <n v="7.96"/>
    <n v="132692.5"/>
    <n v="-124730.95"/>
    <n v="-124.73"/>
    <d v="2024-05-08T00:00:00"/>
    <x v="10"/>
    <s v="Q2"/>
    <x v="3"/>
    <s v="Quincy Taylor"/>
    <x v="3"/>
    <x v="3"/>
  </r>
  <r>
    <x v="3"/>
    <x v="220"/>
    <x v="3"/>
    <s v="Medium"/>
    <n v="2941.5"/>
    <n v="250"/>
    <n v="350"/>
    <n v="1029525"/>
    <n v="102952.5"/>
    <n v="926572.5"/>
    <n v="926.57"/>
    <n v="735375"/>
    <n v="191197.5"/>
    <n v="191.2"/>
    <d v="2024-05-08T00:00:00"/>
    <x v="10"/>
    <s v="Q2"/>
    <x v="3"/>
    <s v="Alice Brown"/>
    <x v="3"/>
    <x v="2"/>
  </r>
  <r>
    <x v="2"/>
    <x v="234"/>
    <x v="3"/>
    <s v="High"/>
    <n v="788.71"/>
    <n v="250"/>
    <n v="300"/>
    <n v="236613"/>
    <n v="35491.949999999997"/>
    <n v="201121.05"/>
    <n v="201.12"/>
    <n v="197177.5"/>
    <n v="3943.55"/>
    <n v="3.94"/>
    <d v="2024-05-09T00:00:00"/>
    <x v="10"/>
    <s v="Q2"/>
    <x v="3"/>
    <s v="Tina Taylor"/>
    <x v="3"/>
    <x v="4"/>
  </r>
  <r>
    <x v="2"/>
    <x v="259"/>
    <x v="5"/>
    <s v="None"/>
    <n v="865.64"/>
    <n v="260"/>
    <n v="300"/>
    <n v="259692"/>
    <n v="0"/>
    <n v="259692"/>
    <n v="259.69"/>
    <n v="225066.4"/>
    <n v="34625.599999999999"/>
    <n v="34.630000000000003"/>
    <d v="2024-05-09T00:00:00"/>
    <x v="10"/>
    <s v="Q2"/>
    <x v="3"/>
    <s v="Paul Gonzalez"/>
    <x v="5"/>
    <x v="3"/>
  </r>
  <r>
    <x v="3"/>
    <x v="181"/>
    <x v="3"/>
    <s v="High"/>
    <n v="1805.44"/>
    <n v="250"/>
    <n v="350"/>
    <n v="631904"/>
    <n v="94785.600000000006"/>
    <n v="537118.4"/>
    <n v="537.12"/>
    <n v="451360"/>
    <n v="85758.399999999994"/>
    <n v="85.76"/>
    <d v="2024-05-10T00:00:00"/>
    <x v="10"/>
    <s v="Q2"/>
    <x v="3"/>
    <s v="Hannah Williams"/>
    <x v="3"/>
    <x v="6"/>
  </r>
  <r>
    <x v="3"/>
    <x v="284"/>
    <x v="2"/>
    <s v="Low"/>
    <n v="2302.3200000000002"/>
    <n v="120"/>
    <n v="350"/>
    <n v="805812"/>
    <n v="40290.6"/>
    <n v="765521.4"/>
    <n v="765.52"/>
    <n v="276278.40000000002"/>
    <n v="489243"/>
    <n v="489.24"/>
    <d v="2024-05-10T00:00:00"/>
    <x v="10"/>
    <s v="Q2"/>
    <x v="3"/>
    <s v="Charlie Gonzalez"/>
    <x v="2"/>
    <x v="6"/>
  </r>
  <r>
    <x v="0"/>
    <x v="284"/>
    <x v="4"/>
    <s v="Medium"/>
    <n v="2946.54"/>
    <n v="3"/>
    <n v="125"/>
    <n v="368317.5"/>
    <n v="36831.75"/>
    <n v="331485.75"/>
    <n v="331.49"/>
    <n v="8839.6200000000008"/>
    <n v="322646.13"/>
    <n v="322.64999999999998"/>
    <d v="2024-05-10T00:00:00"/>
    <x v="10"/>
    <s v="Q2"/>
    <x v="3"/>
    <s v="Charlie Gonzalez"/>
    <x v="4"/>
    <x v="3"/>
  </r>
  <r>
    <x v="3"/>
    <x v="226"/>
    <x v="4"/>
    <s v="None"/>
    <n v="1872.11"/>
    <n v="3"/>
    <n v="350"/>
    <n v="655238.5"/>
    <n v="0"/>
    <n v="655238.5"/>
    <n v="655.24"/>
    <n v="5616.33"/>
    <n v="649622.17000000004"/>
    <n v="649.62"/>
    <d v="2024-05-11T00:00:00"/>
    <x v="10"/>
    <s v="Q2"/>
    <x v="3"/>
    <s v="Nina Johnson"/>
    <x v="4"/>
    <x v="6"/>
  </r>
  <r>
    <x v="3"/>
    <x v="187"/>
    <x v="2"/>
    <s v="Low"/>
    <n v="3952.56"/>
    <n v="120"/>
    <n v="350"/>
    <n v="1383396"/>
    <n v="69169.8"/>
    <n v="1314226.2"/>
    <n v="1314.23"/>
    <n v="474307.2"/>
    <n v="839919"/>
    <n v="839.92"/>
    <d v="2024-05-11T00:00:00"/>
    <x v="10"/>
    <s v="Q2"/>
    <x v="3"/>
    <s v="Charlie Thomas"/>
    <x v="2"/>
    <x v="4"/>
  </r>
  <r>
    <x v="4"/>
    <x v="196"/>
    <x v="3"/>
    <s v="Medium"/>
    <n v="1352.8"/>
    <n v="250"/>
    <n v="12"/>
    <n v="16233.6"/>
    <n v="1623.36"/>
    <n v="14610.24"/>
    <n v="14.61"/>
    <n v="338200"/>
    <n v="-323589.76000000001"/>
    <n v="-323.58999999999997"/>
    <d v="2024-05-12T00:00:00"/>
    <x v="10"/>
    <s v="Q2"/>
    <x v="3"/>
    <s v="Rachel Miller"/>
    <x v="3"/>
    <x v="1"/>
  </r>
  <r>
    <x v="4"/>
    <x v="163"/>
    <x v="0"/>
    <s v="High"/>
    <n v="1119.53"/>
    <n v="5"/>
    <n v="12"/>
    <n v="13434.36"/>
    <n v="2015.15"/>
    <n v="11419.21"/>
    <n v="11.42"/>
    <n v="5597.65"/>
    <n v="5821.56"/>
    <n v="5.82"/>
    <d v="2024-05-12T00:00:00"/>
    <x v="10"/>
    <s v="Q2"/>
    <x v="3"/>
    <s v="Nina Martin"/>
    <x v="0"/>
    <x v="7"/>
  </r>
  <r>
    <x v="2"/>
    <x v="278"/>
    <x v="2"/>
    <s v="Medium"/>
    <n v="668.45"/>
    <n v="120"/>
    <n v="300"/>
    <n v="200535"/>
    <n v="20053.5"/>
    <n v="180481.5"/>
    <n v="180.48"/>
    <n v="80214"/>
    <n v="100267.5"/>
    <n v="100.27"/>
    <d v="2024-05-12T00:00:00"/>
    <x v="10"/>
    <s v="Q2"/>
    <x v="3"/>
    <s v="Oscar Martinez"/>
    <x v="2"/>
    <x v="0"/>
  </r>
  <r>
    <x v="3"/>
    <x v="229"/>
    <x v="1"/>
    <s v="Low"/>
    <n v="3528.73"/>
    <n v="10"/>
    <n v="350"/>
    <n v="1235055.5"/>
    <n v="61752.78"/>
    <n v="1173302.72"/>
    <n v="1173.3"/>
    <n v="35287.300000000003"/>
    <n v="1138015.42"/>
    <n v="1138.02"/>
    <d v="2024-05-13T00:00:00"/>
    <x v="10"/>
    <s v="Q2"/>
    <x v="3"/>
    <s v="Eva Rodriguez"/>
    <x v="1"/>
    <x v="0"/>
  </r>
  <r>
    <x v="3"/>
    <x v="261"/>
    <x v="5"/>
    <s v="Medium"/>
    <n v="1941.84"/>
    <n v="260"/>
    <n v="350"/>
    <n v="679644"/>
    <n v="67964.399999999994"/>
    <n v="611679.6"/>
    <n v="611.67999999999995"/>
    <n v="504878.4"/>
    <n v="106801.2"/>
    <n v="106.8"/>
    <d v="2024-05-14T00:00:00"/>
    <x v="10"/>
    <s v="Q2"/>
    <x v="3"/>
    <s v="Mike Smith"/>
    <x v="5"/>
    <x v="7"/>
  </r>
  <r>
    <x v="4"/>
    <x v="155"/>
    <x v="2"/>
    <s v="Medium"/>
    <n v="1950.08"/>
    <n v="120"/>
    <n v="12"/>
    <n v="23400.959999999999"/>
    <n v="2340.1"/>
    <n v="21060.86"/>
    <n v="21.06"/>
    <n v="234009.60000000001"/>
    <n v="-212948.74"/>
    <n v="-212.95"/>
    <d v="2024-05-14T00:00:00"/>
    <x v="10"/>
    <s v="Q2"/>
    <x v="3"/>
    <s v="Oscar Moore"/>
    <x v="2"/>
    <x v="2"/>
  </r>
  <r>
    <x v="1"/>
    <x v="260"/>
    <x v="0"/>
    <s v="Medium"/>
    <n v="1807.42"/>
    <n v="5"/>
    <n v="15"/>
    <n v="27111.3"/>
    <n v="2711.13"/>
    <n v="24400.17"/>
    <n v="24.4"/>
    <n v="9037.1"/>
    <n v="15363.07"/>
    <n v="15.36"/>
    <d v="2024-05-14T00:00:00"/>
    <x v="10"/>
    <s v="Q2"/>
    <x v="3"/>
    <s v="David Brown"/>
    <x v="0"/>
    <x v="1"/>
  </r>
  <r>
    <x v="4"/>
    <x v="175"/>
    <x v="0"/>
    <s v="None"/>
    <n v="1092.4000000000001"/>
    <n v="5"/>
    <n v="12"/>
    <n v="13108.8"/>
    <n v="0"/>
    <n v="13108.8"/>
    <n v="13.11"/>
    <n v="5462"/>
    <n v="7646.8"/>
    <n v="7.65"/>
    <d v="2024-05-15T00:00:00"/>
    <x v="10"/>
    <s v="Q2"/>
    <x v="3"/>
    <s v="David Johnson"/>
    <x v="0"/>
    <x v="0"/>
  </r>
  <r>
    <x v="3"/>
    <x v="189"/>
    <x v="3"/>
    <s v="High"/>
    <n v="3606.34"/>
    <n v="250"/>
    <n v="350"/>
    <n v="1262219"/>
    <n v="189332.85"/>
    <n v="1072886.1499999999"/>
    <n v="1072.8900000000001"/>
    <n v="901585"/>
    <n v="171301.15"/>
    <n v="171.3"/>
    <d v="2024-05-16T00:00:00"/>
    <x v="10"/>
    <s v="Q2"/>
    <x v="3"/>
    <s v="Oscar Jackson"/>
    <x v="3"/>
    <x v="7"/>
  </r>
  <r>
    <x v="4"/>
    <x v="224"/>
    <x v="4"/>
    <s v="Medium"/>
    <n v="1535.99"/>
    <n v="3"/>
    <n v="12"/>
    <n v="18431.88"/>
    <n v="1843.19"/>
    <n v="16588.689999999999"/>
    <n v="16.59"/>
    <n v="4607.97"/>
    <n v="11980.72"/>
    <n v="11.98"/>
    <d v="2024-05-16T00:00:00"/>
    <x v="10"/>
    <s v="Q2"/>
    <x v="3"/>
    <s v="Steve Moore"/>
    <x v="4"/>
    <x v="6"/>
  </r>
  <r>
    <x v="0"/>
    <x v="224"/>
    <x v="1"/>
    <s v="Low"/>
    <n v="1027.75"/>
    <n v="10"/>
    <n v="125"/>
    <n v="128468.75"/>
    <n v="6423.44"/>
    <n v="122045.31"/>
    <n v="122.05"/>
    <n v="10277.5"/>
    <n v="111767.81"/>
    <n v="111.77"/>
    <d v="2024-05-16T00:00:00"/>
    <x v="10"/>
    <s v="Q2"/>
    <x v="3"/>
    <s v="Steve Moore"/>
    <x v="1"/>
    <x v="1"/>
  </r>
  <r>
    <x v="1"/>
    <x v="237"/>
    <x v="0"/>
    <s v="Low"/>
    <n v="1221.68"/>
    <n v="5"/>
    <n v="15"/>
    <n v="18325.2"/>
    <n v="916.26"/>
    <n v="17408.939999999999"/>
    <n v="17.41"/>
    <n v="6108.4"/>
    <n v="11300.54"/>
    <n v="11.3"/>
    <d v="2024-05-17T00:00:00"/>
    <x v="10"/>
    <s v="Q2"/>
    <x v="3"/>
    <s v="Hannah Johnson"/>
    <x v="0"/>
    <x v="2"/>
  </r>
  <r>
    <x v="3"/>
    <x v="293"/>
    <x v="5"/>
    <s v="Low"/>
    <n v="1258.28"/>
    <n v="260"/>
    <n v="350"/>
    <n v="440398"/>
    <n v="22019.9"/>
    <n v="418378.1"/>
    <n v="418.38"/>
    <n v="327152.8"/>
    <n v="91225.3"/>
    <n v="91.23"/>
    <d v="2024-05-17T00:00:00"/>
    <x v="10"/>
    <s v="Q2"/>
    <x v="3"/>
    <s v="Julia Taylor"/>
    <x v="5"/>
    <x v="7"/>
  </r>
  <r>
    <x v="3"/>
    <x v="245"/>
    <x v="3"/>
    <s v="None"/>
    <n v="1349.38"/>
    <n v="250"/>
    <n v="350"/>
    <n v="472283"/>
    <n v="0"/>
    <n v="472283"/>
    <n v="472.28"/>
    <n v="337345"/>
    <n v="134938"/>
    <n v="134.94"/>
    <d v="2024-05-17T00:00:00"/>
    <x v="10"/>
    <s v="Q2"/>
    <x v="3"/>
    <s v="Julia Williams"/>
    <x v="3"/>
    <x v="2"/>
  </r>
  <r>
    <x v="3"/>
    <x v="253"/>
    <x v="3"/>
    <s v="None"/>
    <n v="3579.39"/>
    <n v="250"/>
    <n v="350"/>
    <n v="1252786.5"/>
    <n v="0"/>
    <n v="1252786.5"/>
    <n v="1252.79"/>
    <n v="894847.5"/>
    <n v="357939"/>
    <n v="357.94"/>
    <d v="2024-05-18T00:00:00"/>
    <x v="10"/>
    <s v="Q2"/>
    <x v="3"/>
    <s v="Hannah Jackson"/>
    <x v="3"/>
    <x v="3"/>
  </r>
  <r>
    <x v="2"/>
    <x v="213"/>
    <x v="4"/>
    <s v="High"/>
    <n v="240.74"/>
    <n v="3"/>
    <n v="300"/>
    <n v="72222"/>
    <n v="10833.3"/>
    <n v="61388.7"/>
    <n v="61.39"/>
    <n v="722.22"/>
    <n v="60666.48"/>
    <n v="60.67"/>
    <d v="2024-05-18T00:00:00"/>
    <x v="10"/>
    <s v="Q2"/>
    <x v="3"/>
    <s v="Julia Martin"/>
    <x v="4"/>
    <x v="0"/>
  </r>
  <r>
    <x v="3"/>
    <x v="264"/>
    <x v="3"/>
    <s v="High"/>
    <n v="3211.23"/>
    <n v="250"/>
    <n v="350"/>
    <n v="1123930.5"/>
    <n v="168589.57"/>
    <n v="955340.93"/>
    <n v="955.34"/>
    <n v="802807.5"/>
    <n v="152533.43"/>
    <n v="152.53"/>
    <d v="2024-05-19T00:00:00"/>
    <x v="10"/>
    <s v="Q2"/>
    <x v="3"/>
    <s v="Laura Miller"/>
    <x v="3"/>
    <x v="4"/>
  </r>
  <r>
    <x v="3"/>
    <x v="282"/>
    <x v="3"/>
    <s v="High"/>
    <n v="2540.0700000000002"/>
    <n v="250"/>
    <n v="350"/>
    <n v="889024.5"/>
    <n v="133353.67000000001"/>
    <n v="755670.83"/>
    <n v="755.67"/>
    <n v="635017.5"/>
    <n v="120653.33"/>
    <n v="120.65"/>
    <d v="2024-05-20T00:00:00"/>
    <x v="10"/>
    <s v="Q2"/>
    <x v="3"/>
    <s v="Eva Miller"/>
    <x v="3"/>
    <x v="7"/>
  </r>
  <r>
    <x v="0"/>
    <x v="262"/>
    <x v="4"/>
    <s v="None"/>
    <n v="1844.01"/>
    <n v="3"/>
    <n v="125"/>
    <n v="230501.25"/>
    <n v="0"/>
    <n v="230501.25"/>
    <n v="230.5"/>
    <n v="5532.03"/>
    <n v="224969.22"/>
    <n v="224.97"/>
    <d v="2024-05-20T00:00:00"/>
    <x v="10"/>
    <s v="Q2"/>
    <x v="3"/>
    <s v="Bob Gonzalez"/>
    <x v="4"/>
    <x v="5"/>
  </r>
  <r>
    <x v="0"/>
    <x v="243"/>
    <x v="2"/>
    <s v="High"/>
    <n v="2778.28"/>
    <n v="120"/>
    <n v="125"/>
    <n v="347285"/>
    <n v="52092.75"/>
    <n v="295192.25"/>
    <n v="295.19"/>
    <n v="333393.59999999998"/>
    <n v="-38201.35"/>
    <n v="-38.200000000000003"/>
    <d v="2024-05-21T00:00:00"/>
    <x v="10"/>
    <s v="Q2"/>
    <x v="3"/>
    <s v="Hannah Moore"/>
    <x v="2"/>
    <x v="1"/>
  </r>
  <r>
    <x v="4"/>
    <x v="275"/>
    <x v="5"/>
    <s v="Medium"/>
    <n v="1172.49"/>
    <n v="260"/>
    <n v="12"/>
    <n v="14069.88"/>
    <n v="1406.99"/>
    <n v="12662.89"/>
    <n v="12.66"/>
    <n v="304847.40000000002"/>
    <n v="-292184.51"/>
    <n v="-292.18"/>
    <d v="2024-05-21T00:00:00"/>
    <x v="10"/>
    <s v="Q2"/>
    <x v="3"/>
    <s v="Quincy Anderson"/>
    <x v="5"/>
    <x v="6"/>
  </r>
  <r>
    <x v="1"/>
    <x v="198"/>
    <x v="2"/>
    <s v="Low"/>
    <n v="1203.8599999999999"/>
    <n v="120"/>
    <n v="15"/>
    <n v="18057.900000000001"/>
    <n v="902.9"/>
    <n v="17155"/>
    <n v="17.16"/>
    <n v="144463.20000000001"/>
    <n v="-127308.2"/>
    <n v="-127.31"/>
    <d v="2024-05-22T00:00:00"/>
    <x v="10"/>
    <s v="Q2"/>
    <x v="3"/>
    <s v="Laura Davis"/>
    <x v="2"/>
    <x v="7"/>
  </r>
  <r>
    <x v="4"/>
    <x v="262"/>
    <x v="1"/>
    <s v="Medium"/>
    <n v="1882.6"/>
    <n v="10"/>
    <n v="12"/>
    <n v="22591.200000000001"/>
    <n v="2259.12"/>
    <n v="20332.080000000002"/>
    <n v="20.329999999999998"/>
    <n v="18826"/>
    <n v="1506.08"/>
    <n v="1.51"/>
    <d v="2024-05-22T00:00:00"/>
    <x v="10"/>
    <s v="Q2"/>
    <x v="3"/>
    <s v="Bob Gonzalez"/>
    <x v="1"/>
    <x v="7"/>
  </r>
  <r>
    <x v="2"/>
    <x v="259"/>
    <x v="5"/>
    <s v="High"/>
    <n v="967.84"/>
    <n v="260"/>
    <n v="300"/>
    <n v="290352"/>
    <n v="43552.800000000003"/>
    <n v="246799.2"/>
    <n v="246.8"/>
    <n v="251638.39999999999"/>
    <n v="-4839.2"/>
    <n v="-4.84"/>
    <d v="2024-05-23T00:00:00"/>
    <x v="10"/>
    <s v="Q2"/>
    <x v="3"/>
    <s v="Paul Gonzalez"/>
    <x v="5"/>
    <x v="5"/>
  </r>
  <r>
    <x v="1"/>
    <x v="267"/>
    <x v="4"/>
    <s v="Low"/>
    <n v="923.69"/>
    <n v="3"/>
    <n v="15"/>
    <n v="13855.35"/>
    <n v="692.77"/>
    <n v="13162.58"/>
    <n v="13.16"/>
    <n v="2771.07"/>
    <n v="10391.51"/>
    <n v="10.39"/>
    <d v="2024-05-24T00:00:00"/>
    <x v="10"/>
    <s v="Q2"/>
    <x v="3"/>
    <s v="Tina Johnson"/>
    <x v="4"/>
    <x v="1"/>
  </r>
  <r>
    <x v="1"/>
    <x v="191"/>
    <x v="1"/>
    <s v="Low"/>
    <n v="734.47"/>
    <n v="10"/>
    <n v="15"/>
    <n v="11017.05"/>
    <n v="550.85"/>
    <n v="10466.200000000001"/>
    <n v="10.47"/>
    <n v="7344.7"/>
    <n v="3121.5"/>
    <n v="3.12"/>
    <d v="2024-05-24T00:00:00"/>
    <x v="10"/>
    <s v="Q2"/>
    <x v="3"/>
    <s v="Oscar Taylor"/>
    <x v="1"/>
    <x v="7"/>
  </r>
  <r>
    <x v="3"/>
    <x v="157"/>
    <x v="3"/>
    <s v="Medium"/>
    <n v="1704.16"/>
    <n v="250"/>
    <n v="350"/>
    <n v="596456"/>
    <n v="59645.599999999999"/>
    <n v="536810.4"/>
    <n v="536.80999999999995"/>
    <n v="426040"/>
    <n v="110770.4"/>
    <n v="110.77"/>
    <d v="2024-05-25T00:00:00"/>
    <x v="10"/>
    <s v="Q2"/>
    <x v="3"/>
    <s v="David Smith"/>
    <x v="3"/>
    <x v="0"/>
  </r>
  <r>
    <x v="2"/>
    <x v="237"/>
    <x v="2"/>
    <s v="Medium"/>
    <n v="741.54"/>
    <n v="120"/>
    <n v="300"/>
    <n v="222462"/>
    <n v="22246.2"/>
    <n v="200215.8"/>
    <n v="200.22"/>
    <n v="88984.8"/>
    <n v="111231"/>
    <n v="111.23"/>
    <d v="2024-05-25T00:00:00"/>
    <x v="10"/>
    <s v="Q2"/>
    <x v="3"/>
    <s v="Hannah Johnson"/>
    <x v="2"/>
    <x v="2"/>
  </r>
  <r>
    <x v="0"/>
    <x v="210"/>
    <x v="0"/>
    <s v="Medium"/>
    <n v="1861.24"/>
    <n v="5"/>
    <n v="125"/>
    <n v="232655"/>
    <n v="23265.5"/>
    <n v="209389.5"/>
    <n v="209.39"/>
    <n v="9306.2000000000007"/>
    <n v="200083.3"/>
    <n v="200.08"/>
    <d v="2024-05-27T00:00:00"/>
    <x v="10"/>
    <s v="Q2"/>
    <x v="3"/>
    <s v="Ian Johnson"/>
    <x v="0"/>
    <x v="3"/>
  </r>
  <r>
    <x v="4"/>
    <x v="234"/>
    <x v="1"/>
    <s v="High"/>
    <n v="886.73"/>
    <n v="10"/>
    <n v="12"/>
    <n v="10640.76"/>
    <n v="1596.11"/>
    <n v="9044.65"/>
    <n v="9.0399999999999991"/>
    <n v="8867.2999999999993"/>
    <n v="177.35"/>
    <n v="0.18"/>
    <d v="2024-05-27T00:00:00"/>
    <x v="10"/>
    <s v="Q2"/>
    <x v="3"/>
    <s v="Tina Taylor"/>
    <x v="1"/>
    <x v="5"/>
  </r>
  <r>
    <x v="0"/>
    <x v="248"/>
    <x v="4"/>
    <s v="Medium"/>
    <n v="2792.64"/>
    <n v="3"/>
    <n v="125"/>
    <n v="349080"/>
    <n v="34908"/>
    <n v="314172"/>
    <n v="314.17"/>
    <n v="8377.92"/>
    <n v="305794.08"/>
    <n v="305.79000000000002"/>
    <d v="2024-05-28T00:00:00"/>
    <x v="10"/>
    <s v="Q2"/>
    <x v="3"/>
    <s v="Ian Williams"/>
    <x v="4"/>
    <x v="1"/>
  </r>
  <r>
    <x v="3"/>
    <x v="283"/>
    <x v="3"/>
    <s v="None"/>
    <n v="3923.98"/>
    <n v="250"/>
    <n v="350"/>
    <n v="1373393"/>
    <n v="0"/>
    <n v="1373393"/>
    <n v="1373.39"/>
    <n v="980995"/>
    <n v="392398"/>
    <n v="392.4"/>
    <d v="2024-05-28T00:00:00"/>
    <x v="10"/>
    <s v="Q2"/>
    <x v="3"/>
    <s v="Alice Rodriguez"/>
    <x v="3"/>
    <x v="1"/>
  </r>
  <r>
    <x v="0"/>
    <x v="211"/>
    <x v="4"/>
    <s v="None"/>
    <n v="1334.09"/>
    <n v="3"/>
    <n v="125"/>
    <n v="166761.25"/>
    <n v="0"/>
    <n v="166761.25"/>
    <n v="166.76"/>
    <n v="4002.27"/>
    <n v="162758.98000000001"/>
    <n v="162.76"/>
    <d v="2024-05-29T00:00:00"/>
    <x v="10"/>
    <s v="Q2"/>
    <x v="3"/>
    <s v="Julia Anderson"/>
    <x v="4"/>
    <x v="1"/>
  </r>
  <r>
    <x v="2"/>
    <x v="292"/>
    <x v="1"/>
    <s v="Medium"/>
    <n v="766.53"/>
    <n v="10"/>
    <n v="300"/>
    <n v="229959"/>
    <n v="22995.9"/>
    <n v="206963.1"/>
    <n v="206.96"/>
    <n v="7665.3"/>
    <n v="199297.8"/>
    <n v="199.3"/>
    <d v="2024-05-30T00:00:00"/>
    <x v="10"/>
    <s v="Q2"/>
    <x v="3"/>
    <s v="Frank Lopez"/>
    <x v="1"/>
    <x v="7"/>
  </r>
  <r>
    <x v="1"/>
    <x v="157"/>
    <x v="5"/>
    <s v="Medium"/>
    <n v="1001.91"/>
    <n v="260"/>
    <n v="15"/>
    <n v="15028.65"/>
    <n v="1502.87"/>
    <n v="13525.78"/>
    <n v="13.53"/>
    <n v="260496.6"/>
    <n v="-246970.82"/>
    <n v="-246.97"/>
    <d v="2024-05-31T00:00:00"/>
    <x v="10"/>
    <s v="Q2"/>
    <x v="3"/>
    <s v="David Smith"/>
    <x v="5"/>
    <x v="2"/>
  </r>
  <r>
    <x v="1"/>
    <x v="274"/>
    <x v="3"/>
    <s v="High"/>
    <n v="1653.83"/>
    <n v="250"/>
    <n v="15"/>
    <n v="24807.45"/>
    <n v="3721.12"/>
    <n v="21086.33"/>
    <n v="21.09"/>
    <n v="413457.5"/>
    <n v="-392371.17"/>
    <n v="-392.37"/>
    <d v="2024-05-31T00:00:00"/>
    <x v="10"/>
    <s v="Q2"/>
    <x v="3"/>
    <s v="Laura Martin"/>
    <x v="3"/>
    <x v="0"/>
  </r>
  <r>
    <x v="3"/>
    <x v="214"/>
    <x v="2"/>
    <s v="Medium"/>
    <n v="2515.0700000000002"/>
    <n v="120"/>
    <n v="350"/>
    <n v="880274.5"/>
    <n v="88027.45"/>
    <n v="792247.05"/>
    <n v="792.25"/>
    <n v="301808.40000000002"/>
    <n v="490438.65"/>
    <n v="490.44"/>
    <d v="2024-06-01T00:00:00"/>
    <x v="11"/>
    <s v="Q2"/>
    <x v="3"/>
    <s v="Frank Moore"/>
    <x v="2"/>
    <x v="1"/>
  </r>
  <r>
    <x v="2"/>
    <x v="269"/>
    <x v="5"/>
    <s v="High"/>
    <n v="488.51"/>
    <n v="260"/>
    <n v="300"/>
    <n v="146553"/>
    <n v="21982.95"/>
    <n v="124570.05"/>
    <n v="124.57"/>
    <n v="127012.6"/>
    <n v="-2442.5500000000002"/>
    <n v="-2.44"/>
    <d v="2024-06-02T00:00:00"/>
    <x v="11"/>
    <s v="Q2"/>
    <x v="3"/>
    <s v="Nina Davis"/>
    <x v="5"/>
    <x v="3"/>
  </r>
  <r>
    <x v="4"/>
    <x v="270"/>
    <x v="3"/>
    <s v="Low"/>
    <n v="706.99"/>
    <n v="250"/>
    <n v="12"/>
    <n v="8483.8799999999992"/>
    <n v="424.19"/>
    <n v="8059.69"/>
    <n v="8.06"/>
    <n v="176747.5"/>
    <n v="-168687.81"/>
    <n v="-168.69"/>
    <d v="2024-06-03T00:00:00"/>
    <x v="11"/>
    <s v="Q2"/>
    <x v="3"/>
    <s v="Ian Moore"/>
    <x v="3"/>
    <x v="6"/>
  </r>
  <r>
    <x v="3"/>
    <x v="265"/>
    <x v="3"/>
    <s v="Medium"/>
    <n v="3831.22"/>
    <n v="250"/>
    <n v="350"/>
    <n v="1340927"/>
    <n v="134092.70000000001"/>
    <n v="1206834.3"/>
    <n v="1206.83"/>
    <n v="957805"/>
    <n v="249029.3"/>
    <n v="249.03"/>
    <d v="2024-06-03T00:00:00"/>
    <x v="11"/>
    <s v="Q2"/>
    <x v="3"/>
    <s v="Kevin Rodriguez"/>
    <x v="3"/>
    <x v="7"/>
  </r>
  <r>
    <x v="0"/>
    <x v="245"/>
    <x v="5"/>
    <s v="None"/>
    <n v="1169.56"/>
    <n v="260"/>
    <n v="125"/>
    <n v="146195"/>
    <n v="0"/>
    <n v="146195"/>
    <n v="146.19"/>
    <n v="304085.59999999998"/>
    <n v="-157890.6"/>
    <n v="-157.88999999999999"/>
    <d v="2024-06-03T00:00:00"/>
    <x v="11"/>
    <s v="Q2"/>
    <x v="3"/>
    <s v="Julia Williams"/>
    <x v="5"/>
    <x v="5"/>
  </r>
  <r>
    <x v="1"/>
    <x v="238"/>
    <x v="3"/>
    <s v="None"/>
    <n v="1089.9000000000001"/>
    <n v="250"/>
    <n v="15"/>
    <n v="16348.5"/>
    <n v="0"/>
    <n v="16348.5"/>
    <n v="16.350000000000001"/>
    <n v="272475"/>
    <n v="-256126.5"/>
    <n v="-256.13"/>
    <d v="2024-06-03T00:00:00"/>
    <x v="11"/>
    <s v="Q2"/>
    <x v="3"/>
    <s v="Hannah Rodriguez"/>
    <x v="3"/>
    <x v="0"/>
  </r>
  <r>
    <x v="4"/>
    <x v="270"/>
    <x v="0"/>
    <s v="Medium"/>
    <n v="1128.96"/>
    <n v="5"/>
    <n v="12"/>
    <n v="13547.52"/>
    <n v="1354.75"/>
    <n v="12192.77"/>
    <n v="12.19"/>
    <n v="5644.8"/>
    <n v="6547.97"/>
    <n v="6.55"/>
    <d v="2024-06-03T00:00:00"/>
    <x v="11"/>
    <s v="Q2"/>
    <x v="3"/>
    <s v="Ian Moore"/>
    <x v="0"/>
    <x v="4"/>
  </r>
  <r>
    <x v="2"/>
    <x v="209"/>
    <x v="0"/>
    <s v="Medium"/>
    <n v="920.17"/>
    <n v="5"/>
    <n v="300"/>
    <n v="276051"/>
    <n v="27605.1"/>
    <n v="248445.9"/>
    <n v="248.45"/>
    <n v="4600.8500000000004"/>
    <n v="243845.05"/>
    <n v="243.85"/>
    <d v="2024-06-03T00:00:00"/>
    <x v="11"/>
    <s v="Q2"/>
    <x v="3"/>
    <s v="Nina Anderson"/>
    <x v="0"/>
    <x v="2"/>
  </r>
  <r>
    <x v="3"/>
    <x v="225"/>
    <x v="5"/>
    <s v="Low"/>
    <n v="3662.74"/>
    <n v="260"/>
    <n v="350"/>
    <n v="1281959"/>
    <n v="64097.95"/>
    <n v="1217861.05"/>
    <n v="1217.8599999999999"/>
    <n v="952312.4"/>
    <n v="265548.65000000002"/>
    <n v="265.55"/>
    <d v="2024-06-04T00:00:00"/>
    <x v="11"/>
    <s v="Q2"/>
    <x v="3"/>
    <s v="Kevin Williams"/>
    <x v="5"/>
    <x v="7"/>
  </r>
  <r>
    <x v="3"/>
    <x v="194"/>
    <x v="1"/>
    <s v="Medium"/>
    <n v="1252.8399999999999"/>
    <n v="10"/>
    <n v="350"/>
    <n v="438494"/>
    <n v="43849.4"/>
    <n v="394644.6"/>
    <n v="394.64"/>
    <n v="12528.4"/>
    <n v="382116.2"/>
    <n v="382.12"/>
    <d v="2024-06-04T00:00:00"/>
    <x v="11"/>
    <s v="Q2"/>
    <x v="3"/>
    <s v="Paul Williams"/>
    <x v="1"/>
    <x v="5"/>
  </r>
  <r>
    <x v="1"/>
    <x v="252"/>
    <x v="4"/>
    <s v="Medium"/>
    <n v="820.6"/>
    <n v="3"/>
    <n v="15"/>
    <n v="12309"/>
    <n v="1230.9000000000001"/>
    <n v="11078.1"/>
    <n v="11.08"/>
    <n v="2461.8000000000002"/>
    <n v="8616.2999999999993"/>
    <n v="8.6199999999999992"/>
    <d v="2024-06-05T00:00:00"/>
    <x v="11"/>
    <s v="Q2"/>
    <x v="3"/>
    <s v="Kevin Gonzalez"/>
    <x v="4"/>
    <x v="4"/>
  </r>
  <r>
    <x v="2"/>
    <x v="240"/>
    <x v="5"/>
    <s v="Low"/>
    <n v="218.74"/>
    <n v="260"/>
    <n v="300"/>
    <n v="65622"/>
    <n v="3281.1"/>
    <n v="62340.9"/>
    <n v="62.34"/>
    <n v="56872.4"/>
    <n v="5468.5"/>
    <n v="5.47"/>
    <d v="2024-06-05T00:00:00"/>
    <x v="11"/>
    <s v="Q2"/>
    <x v="3"/>
    <s v="Grace Jackson"/>
    <x v="5"/>
    <x v="4"/>
  </r>
  <r>
    <x v="2"/>
    <x v="293"/>
    <x v="5"/>
    <s v="High"/>
    <n v="989.56"/>
    <n v="260"/>
    <n v="300"/>
    <n v="296868"/>
    <n v="44530.2"/>
    <n v="252337.8"/>
    <n v="252.34"/>
    <n v="257285.6"/>
    <n v="-4947.8"/>
    <n v="-4.95"/>
    <d v="2024-06-06T00:00:00"/>
    <x v="11"/>
    <s v="Q2"/>
    <x v="3"/>
    <s v="Julia Taylor"/>
    <x v="5"/>
    <x v="1"/>
  </r>
  <r>
    <x v="2"/>
    <x v="192"/>
    <x v="2"/>
    <s v="Medium"/>
    <n v="299.05"/>
    <n v="120"/>
    <n v="300"/>
    <n v="89715"/>
    <n v="8971.5"/>
    <n v="80743.5"/>
    <n v="80.739999999999995"/>
    <n v="35886"/>
    <n v="44857.5"/>
    <n v="44.86"/>
    <d v="2024-06-06T00:00:00"/>
    <x v="11"/>
    <s v="Q2"/>
    <x v="3"/>
    <s v="Alice Williams"/>
    <x v="2"/>
    <x v="1"/>
  </r>
  <r>
    <x v="2"/>
    <x v="150"/>
    <x v="4"/>
    <s v="None"/>
    <n v="562.52"/>
    <n v="3"/>
    <n v="300"/>
    <n v="168756"/>
    <n v="0"/>
    <n v="168756"/>
    <n v="168.76"/>
    <n v="1687.56"/>
    <n v="167068.44"/>
    <n v="167.07"/>
    <d v="2024-06-07T00:00:00"/>
    <x v="11"/>
    <s v="Q2"/>
    <x v="3"/>
    <s v="Alice Moore"/>
    <x v="4"/>
    <x v="3"/>
  </r>
  <r>
    <x v="4"/>
    <x v="206"/>
    <x v="5"/>
    <s v="Low"/>
    <n v="1025.51"/>
    <n v="260"/>
    <n v="12"/>
    <n v="12306.12"/>
    <n v="615.30999999999995"/>
    <n v="11690.81"/>
    <n v="11.69"/>
    <n v="266632.59999999998"/>
    <n v="-254941.79"/>
    <n v="-254.94"/>
    <d v="2024-06-07T00:00:00"/>
    <x v="11"/>
    <s v="Q2"/>
    <x v="3"/>
    <s v="Hannah Gonzalez"/>
    <x v="5"/>
    <x v="4"/>
  </r>
  <r>
    <x v="1"/>
    <x v="161"/>
    <x v="5"/>
    <s v="High"/>
    <n v="1279.5"/>
    <n v="260"/>
    <n v="15"/>
    <n v="19192.5"/>
    <n v="2878.88"/>
    <n v="16313.62"/>
    <n v="16.309999999999999"/>
    <n v="332670"/>
    <n v="-316356.38"/>
    <n v="-316.36"/>
    <d v="2024-06-08T00:00:00"/>
    <x v="11"/>
    <s v="Q2"/>
    <x v="3"/>
    <s v="Steve Taylor"/>
    <x v="5"/>
    <x v="3"/>
  </r>
  <r>
    <x v="2"/>
    <x v="264"/>
    <x v="4"/>
    <s v="Low"/>
    <n v="858.27"/>
    <n v="3"/>
    <n v="300"/>
    <n v="257481"/>
    <n v="12874.05"/>
    <n v="244606.95"/>
    <n v="244.61"/>
    <n v="2574.81"/>
    <n v="242032.14"/>
    <n v="242.03"/>
    <d v="2024-06-09T00:00:00"/>
    <x v="11"/>
    <s v="Q2"/>
    <x v="3"/>
    <s v="Laura Miller"/>
    <x v="4"/>
    <x v="5"/>
  </r>
  <r>
    <x v="0"/>
    <x v="286"/>
    <x v="1"/>
    <s v="High"/>
    <n v="2656.88"/>
    <n v="10"/>
    <n v="125"/>
    <n v="332110"/>
    <n v="49816.5"/>
    <n v="282293.5"/>
    <n v="282.29000000000002"/>
    <n v="26568.799999999999"/>
    <n v="255724.7"/>
    <n v="255.72"/>
    <d v="2024-06-10T00:00:00"/>
    <x v="11"/>
    <s v="Q2"/>
    <x v="3"/>
    <s v="Paul Rodriguez"/>
    <x v="1"/>
    <x v="1"/>
  </r>
  <r>
    <x v="0"/>
    <x v="284"/>
    <x v="3"/>
    <s v="Low"/>
    <n v="1952.51"/>
    <n v="250"/>
    <n v="125"/>
    <n v="244063.75"/>
    <n v="12203.19"/>
    <n v="231860.56"/>
    <n v="231.86"/>
    <n v="488127.5"/>
    <n v="-256266.94"/>
    <n v="-256.27"/>
    <d v="2024-06-11T00:00:00"/>
    <x v="11"/>
    <s v="Q2"/>
    <x v="3"/>
    <s v="Charlie Gonzalez"/>
    <x v="3"/>
    <x v="7"/>
  </r>
  <r>
    <x v="2"/>
    <x v="228"/>
    <x v="5"/>
    <s v="High"/>
    <n v="670.59"/>
    <n v="260"/>
    <n v="300"/>
    <n v="201177"/>
    <n v="30176.55"/>
    <n v="171000.45"/>
    <n v="171"/>
    <n v="174353.4"/>
    <n v="-3352.95"/>
    <n v="-3.35"/>
    <d v="2024-06-13T00:00:00"/>
    <x v="11"/>
    <s v="Q2"/>
    <x v="3"/>
    <s v="Grace Brown"/>
    <x v="5"/>
    <x v="6"/>
  </r>
  <r>
    <x v="4"/>
    <x v="180"/>
    <x v="3"/>
    <s v="High"/>
    <n v="1994.77"/>
    <n v="250"/>
    <n v="12"/>
    <n v="23937.24"/>
    <n v="3590.59"/>
    <n v="20346.650000000001"/>
    <n v="20.350000000000001"/>
    <n v="498692.5"/>
    <n v="-478345.85"/>
    <n v="-478.35"/>
    <d v="2024-06-14T00:00:00"/>
    <x v="11"/>
    <s v="Q2"/>
    <x v="3"/>
    <s v="Nina Miller"/>
    <x v="3"/>
    <x v="7"/>
  </r>
  <r>
    <x v="1"/>
    <x v="217"/>
    <x v="1"/>
    <s v="Low"/>
    <n v="1227.1500000000001"/>
    <n v="10"/>
    <n v="15"/>
    <n v="18407.25"/>
    <n v="920.36"/>
    <n v="17486.89"/>
    <n v="17.489999999999998"/>
    <n v="12271.5"/>
    <n v="5215.3900000000003"/>
    <n v="5.22"/>
    <d v="2024-06-14T00:00:00"/>
    <x v="11"/>
    <s v="Q2"/>
    <x v="3"/>
    <s v="Laura Anderson"/>
    <x v="1"/>
    <x v="7"/>
  </r>
  <r>
    <x v="4"/>
    <x v="259"/>
    <x v="4"/>
    <s v="None"/>
    <n v="1541.71"/>
    <n v="3"/>
    <n v="12"/>
    <n v="18500.52"/>
    <n v="0"/>
    <n v="18500.52"/>
    <n v="18.5"/>
    <n v="4625.13"/>
    <n v="13875.39"/>
    <n v="13.88"/>
    <d v="2024-06-15T00:00:00"/>
    <x v="11"/>
    <s v="Q2"/>
    <x v="3"/>
    <s v="Paul Gonzalez"/>
    <x v="4"/>
    <x v="7"/>
  </r>
  <r>
    <x v="0"/>
    <x v="205"/>
    <x v="5"/>
    <s v="Low"/>
    <n v="2888.14"/>
    <n v="260"/>
    <n v="125"/>
    <n v="361017.5"/>
    <n v="18050.88"/>
    <n v="342966.62"/>
    <n v="342.97"/>
    <n v="750916.4"/>
    <n v="-407949.78"/>
    <n v="-407.95"/>
    <d v="2024-06-16T00:00:00"/>
    <x v="11"/>
    <s v="Q2"/>
    <x v="3"/>
    <s v="David Williams"/>
    <x v="5"/>
    <x v="5"/>
  </r>
  <r>
    <x v="4"/>
    <x v="234"/>
    <x v="3"/>
    <s v="None"/>
    <n v="681.3"/>
    <n v="250"/>
    <n v="12"/>
    <n v="8175.6"/>
    <n v="0"/>
    <n v="8175.6"/>
    <n v="8.18"/>
    <n v="170325"/>
    <n v="-162149.4"/>
    <n v="-162.15"/>
    <d v="2024-06-17T00:00:00"/>
    <x v="11"/>
    <s v="Q2"/>
    <x v="3"/>
    <s v="Tina Taylor"/>
    <x v="3"/>
    <x v="4"/>
  </r>
  <r>
    <x v="4"/>
    <x v="167"/>
    <x v="1"/>
    <s v="None"/>
    <n v="1057.2"/>
    <n v="10"/>
    <n v="12"/>
    <n v="12686.4"/>
    <n v="0"/>
    <n v="12686.4"/>
    <n v="12.69"/>
    <n v="10572"/>
    <n v="2114.4"/>
    <n v="2.11"/>
    <d v="2024-06-17T00:00:00"/>
    <x v="11"/>
    <s v="Q2"/>
    <x v="3"/>
    <s v="Quincy Brown"/>
    <x v="1"/>
    <x v="5"/>
  </r>
  <r>
    <x v="2"/>
    <x v="224"/>
    <x v="3"/>
    <s v="None"/>
    <n v="832.96"/>
    <n v="250"/>
    <n v="300"/>
    <n v="249888"/>
    <n v="0"/>
    <n v="249888"/>
    <n v="249.89"/>
    <n v="208240"/>
    <n v="41648"/>
    <n v="41.65"/>
    <d v="2024-06-18T00:00:00"/>
    <x v="11"/>
    <s v="Q2"/>
    <x v="3"/>
    <s v="Steve Moore"/>
    <x v="3"/>
    <x v="2"/>
  </r>
  <r>
    <x v="0"/>
    <x v="232"/>
    <x v="2"/>
    <s v="Medium"/>
    <n v="1431.16"/>
    <n v="120"/>
    <n v="125"/>
    <n v="178895"/>
    <n v="17889.5"/>
    <n v="161005.5"/>
    <n v="161.01"/>
    <n v="171739.2"/>
    <n v="-10733.7"/>
    <n v="-10.73"/>
    <d v="2024-06-19T00:00:00"/>
    <x v="11"/>
    <s v="Q2"/>
    <x v="3"/>
    <s v="Paul Thomas"/>
    <x v="2"/>
    <x v="7"/>
  </r>
  <r>
    <x v="0"/>
    <x v="235"/>
    <x v="4"/>
    <s v="Medium"/>
    <n v="1135.1300000000001"/>
    <n v="3"/>
    <n v="125"/>
    <n v="141891.25"/>
    <n v="14189.12"/>
    <n v="127702.13"/>
    <n v="127.7"/>
    <n v="3405.39"/>
    <n v="124296.74"/>
    <n v="124.3"/>
    <d v="2024-06-19T00:00:00"/>
    <x v="11"/>
    <s v="Q2"/>
    <x v="3"/>
    <s v="Grace Hernandez"/>
    <x v="4"/>
    <x v="0"/>
  </r>
  <r>
    <x v="3"/>
    <x v="217"/>
    <x v="4"/>
    <s v="Medium"/>
    <n v="2697.29"/>
    <n v="3"/>
    <n v="350"/>
    <n v="944051.5"/>
    <n v="94405.15"/>
    <n v="849646.35"/>
    <n v="849.65"/>
    <n v="8091.87"/>
    <n v="841554.48"/>
    <n v="841.55"/>
    <d v="2024-06-20T00:00:00"/>
    <x v="11"/>
    <s v="Q2"/>
    <x v="3"/>
    <s v="Laura Anderson"/>
    <x v="4"/>
    <x v="5"/>
  </r>
  <r>
    <x v="3"/>
    <x v="233"/>
    <x v="5"/>
    <s v="Low"/>
    <n v="3285.85"/>
    <n v="260"/>
    <n v="350"/>
    <n v="1150047.5"/>
    <n v="57502.38"/>
    <n v="1092545.1200000001"/>
    <n v="1092.55"/>
    <n v="854321"/>
    <n v="238224.12"/>
    <n v="238.22"/>
    <d v="2024-06-20T00:00:00"/>
    <x v="11"/>
    <s v="Q2"/>
    <x v="3"/>
    <s v="Steve Thomas"/>
    <x v="5"/>
    <x v="7"/>
  </r>
  <r>
    <x v="3"/>
    <x v="155"/>
    <x v="1"/>
    <s v="Medium"/>
    <n v="1267.94"/>
    <n v="10"/>
    <n v="350"/>
    <n v="443779"/>
    <n v="44377.9"/>
    <n v="399401.1"/>
    <n v="399.4"/>
    <n v="12679.4"/>
    <n v="386721.7"/>
    <n v="386.72"/>
    <d v="2024-06-21T00:00:00"/>
    <x v="11"/>
    <s v="Q2"/>
    <x v="3"/>
    <s v="Oscar Moore"/>
    <x v="1"/>
    <x v="6"/>
  </r>
  <r>
    <x v="1"/>
    <x v="252"/>
    <x v="3"/>
    <s v="Medium"/>
    <n v="1311.49"/>
    <n v="250"/>
    <n v="15"/>
    <n v="19672.349999999999"/>
    <n v="1967.23"/>
    <n v="17705.12"/>
    <n v="17.71"/>
    <n v="327872.5"/>
    <n v="-310167.38"/>
    <n v="-310.17"/>
    <d v="2024-06-22T00:00:00"/>
    <x v="11"/>
    <s v="Q2"/>
    <x v="3"/>
    <s v="Kevin Gonzalez"/>
    <x v="3"/>
    <x v="7"/>
  </r>
  <r>
    <x v="0"/>
    <x v="299"/>
    <x v="1"/>
    <s v="None"/>
    <n v="2143.9899999999998"/>
    <n v="10"/>
    <n v="125"/>
    <n v="267998.75"/>
    <n v="0"/>
    <n v="267998.75"/>
    <n v="268"/>
    <n v="21439.9"/>
    <n v="246558.85"/>
    <n v="246.56"/>
    <d v="2024-06-22T00:00:00"/>
    <x v="11"/>
    <s v="Q2"/>
    <x v="3"/>
    <s v="Kevin Miller"/>
    <x v="1"/>
    <x v="4"/>
  </r>
  <r>
    <x v="0"/>
    <x v="211"/>
    <x v="5"/>
    <s v="None"/>
    <n v="1384.85"/>
    <n v="260"/>
    <n v="125"/>
    <n v="173106.25"/>
    <n v="0"/>
    <n v="173106.25"/>
    <n v="173.11"/>
    <n v="360061"/>
    <n v="-186954.75"/>
    <n v="-186.95"/>
    <d v="2024-06-23T00:00:00"/>
    <x v="11"/>
    <s v="Q2"/>
    <x v="3"/>
    <s v="Julia Anderson"/>
    <x v="5"/>
    <x v="0"/>
  </r>
  <r>
    <x v="4"/>
    <x v="278"/>
    <x v="1"/>
    <s v="High"/>
    <n v="1253.96"/>
    <n v="10"/>
    <n v="12"/>
    <n v="15047.52"/>
    <n v="2257.13"/>
    <n v="12790.39"/>
    <n v="12.79"/>
    <n v="12539.6"/>
    <n v="250.79"/>
    <n v="0.25"/>
    <d v="2024-06-23T00:00:00"/>
    <x v="11"/>
    <s v="Q2"/>
    <x v="3"/>
    <s v="Oscar Martinez"/>
    <x v="1"/>
    <x v="0"/>
  </r>
  <r>
    <x v="4"/>
    <x v="234"/>
    <x v="1"/>
    <s v="None"/>
    <n v="912.44"/>
    <n v="10"/>
    <n v="12"/>
    <n v="10949.28"/>
    <n v="0"/>
    <n v="10949.28"/>
    <n v="10.95"/>
    <n v="9124.4"/>
    <n v="1824.88"/>
    <n v="1.82"/>
    <d v="2024-06-23T00:00:00"/>
    <x v="11"/>
    <s v="Q2"/>
    <x v="3"/>
    <s v="Tina Taylor"/>
    <x v="1"/>
    <x v="3"/>
  </r>
  <r>
    <x v="4"/>
    <x v="214"/>
    <x v="3"/>
    <s v="None"/>
    <n v="1710.38"/>
    <n v="250"/>
    <n v="12"/>
    <n v="20524.560000000001"/>
    <n v="0"/>
    <n v="20524.560000000001"/>
    <n v="20.52"/>
    <n v="427595"/>
    <n v="-407070.44"/>
    <n v="-407.07"/>
    <d v="2024-06-27T00:00:00"/>
    <x v="11"/>
    <s v="Q2"/>
    <x v="3"/>
    <s v="Frank Moore"/>
    <x v="3"/>
    <x v="5"/>
  </r>
  <r>
    <x v="4"/>
    <x v="238"/>
    <x v="0"/>
    <s v="High"/>
    <n v="1792.96"/>
    <n v="5"/>
    <n v="12"/>
    <n v="21515.52"/>
    <n v="3227.33"/>
    <n v="18288.189999999999"/>
    <n v="18.29"/>
    <n v="8964.7999999999993"/>
    <n v="9323.39"/>
    <n v="9.32"/>
    <d v="2024-06-27T00:00:00"/>
    <x v="11"/>
    <s v="Q2"/>
    <x v="3"/>
    <s v="Hannah Rodriguez"/>
    <x v="0"/>
    <x v="0"/>
  </r>
  <r>
    <x v="3"/>
    <x v="193"/>
    <x v="1"/>
    <s v="High"/>
    <n v="1072.17"/>
    <n v="10"/>
    <n v="350"/>
    <n v="375259.5"/>
    <n v="56288.92"/>
    <n v="318970.58"/>
    <n v="318.97000000000003"/>
    <n v="10721.7"/>
    <n v="308248.88"/>
    <n v="308.25"/>
    <d v="2024-06-27T00:00:00"/>
    <x v="11"/>
    <s v="Q2"/>
    <x v="3"/>
    <s v="Grace Williams"/>
    <x v="1"/>
    <x v="5"/>
  </r>
  <r>
    <x v="2"/>
    <x v="152"/>
    <x v="0"/>
    <s v="None"/>
    <n v="983.83"/>
    <n v="5"/>
    <n v="300"/>
    <n v="295149"/>
    <n v="0"/>
    <n v="295149"/>
    <n v="295.14999999999998"/>
    <n v="4919.1499999999996"/>
    <n v="290229.84999999998"/>
    <n v="290.23"/>
    <d v="2024-06-27T00:00:00"/>
    <x v="11"/>
    <s v="Q2"/>
    <x v="3"/>
    <s v="Oscar Jones"/>
    <x v="0"/>
    <x v="2"/>
  </r>
  <r>
    <x v="1"/>
    <x v="200"/>
    <x v="1"/>
    <s v="Medium"/>
    <n v="1652.46"/>
    <n v="10"/>
    <n v="15"/>
    <n v="24786.9"/>
    <n v="2478.69"/>
    <n v="22308.21"/>
    <n v="22.31"/>
    <n v="16524.599999999999"/>
    <n v="5783.61"/>
    <n v="5.78"/>
    <d v="2024-06-27T00:00:00"/>
    <x v="11"/>
    <s v="Q2"/>
    <x v="3"/>
    <s v="Steve Gonzalez"/>
    <x v="1"/>
    <x v="2"/>
  </r>
  <r>
    <x v="3"/>
    <x v="244"/>
    <x v="5"/>
    <s v="Low"/>
    <n v="1176.74"/>
    <n v="260"/>
    <n v="350"/>
    <n v="411859"/>
    <n v="20592.95"/>
    <n v="391266.05"/>
    <n v="391.27"/>
    <n v="305952.40000000002"/>
    <n v="85313.65"/>
    <n v="85.31"/>
    <d v="2024-06-27T00:00:00"/>
    <x v="11"/>
    <s v="Q2"/>
    <x v="3"/>
    <s v="Hannah Smith"/>
    <x v="5"/>
    <x v="5"/>
  </r>
  <r>
    <x v="0"/>
    <x v="288"/>
    <x v="5"/>
    <s v="None"/>
    <n v="1596.05"/>
    <n v="260"/>
    <n v="125"/>
    <n v="199506.25"/>
    <n v="0"/>
    <n v="199506.25"/>
    <n v="199.51"/>
    <n v="414973"/>
    <n v="-215466.75"/>
    <n v="-215.47"/>
    <d v="2024-06-27T00:00:00"/>
    <x v="11"/>
    <s v="Q2"/>
    <x v="3"/>
    <s v="Frank Johnson"/>
    <x v="5"/>
    <x v="1"/>
  </r>
  <r>
    <x v="1"/>
    <x v="195"/>
    <x v="3"/>
    <s v="Medium"/>
    <n v="886.9"/>
    <n v="250"/>
    <n v="15"/>
    <n v="13303.5"/>
    <n v="1330.35"/>
    <n v="11973.15"/>
    <n v="11.97"/>
    <n v="221725"/>
    <n v="-209751.85"/>
    <n v="-209.75"/>
    <d v="2024-06-29T00:00:00"/>
    <x v="11"/>
    <s v="Q2"/>
    <x v="3"/>
    <s v="Quincy Rodriguez"/>
    <x v="3"/>
    <x v="1"/>
  </r>
  <r>
    <x v="1"/>
    <x v="242"/>
    <x v="1"/>
    <s v="Low"/>
    <n v="1239.47"/>
    <n v="10"/>
    <n v="15"/>
    <n v="18592.05"/>
    <n v="929.6"/>
    <n v="17662.45"/>
    <n v="17.66"/>
    <n v="12394.7"/>
    <n v="5267.75"/>
    <n v="5.27"/>
    <d v="2024-06-29T00:00:00"/>
    <x v="11"/>
    <s v="Q2"/>
    <x v="3"/>
    <s v="Paul Miller"/>
    <x v="1"/>
    <x v="6"/>
  </r>
  <r>
    <x v="2"/>
    <x v="229"/>
    <x v="0"/>
    <s v="Medium"/>
    <n v="571.86"/>
    <n v="5"/>
    <n v="300"/>
    <n v="171558"/>
    <n v="17155.8"/>
    <n v="154402.20000000001"/>
    <n v="154.4"/>
    <n v="2859.3"/>
    <n v="151542.9"/>
    <n v="151.54"/>
    <d v="2024-06-30T00:00:00"/>
    <x v="11"/>
    <s v="Q2"/>
    <x v="3"/>
    <s v="Eva Rodriguez"/>
    <x v="0"/>
    <x v="6"/>
  </r>
  <r>
    <x v="3"/>
    <x v="159"/>
    <x v="0"/>
    <s v="High"/>
    <n v="2900.62"/>
    <n v="5"/>
    <n v="350"/>
    <n v="1015217"/>
    <n v="152282.54999999999"/>
    <n v="862934.45"/>
    <n v="862.93"/>
    <n v="14503.1"/>
    <n v="848431.35"/>
    <n v="848.43"/>
    <d v="2024-06-30T00:00:00"/>
    <x v="11"/>
    <s v="Q2"/>
    <x v="3"/>
    <s v="Charlie Davis"/>
    <x v="0"/>
    <x v="0"/>
  </r>
  <r>
    <x v="4"/>
    <x v="269"/>
    <x v="4"/>
    <s v="None"/>
    <n v="869.47"/>
    <n v="3"/>
    <n v="12"/>
    <n v="10433.64"/>
    <n v="0"/>
    <n v="10433.64"/>
    <n v="10.43"/>
    <n v="2608.41"/>
    <n v="7825.23"/>
    <n v="7.83"/>
    <d v="2024-06-30T00:00:00"/>
    <x v="11"/>
    <s v="Q2"/>
    <x v="3"/>
    <s v="Nina Davis"/>
    <x v="4"/>
    <x v="2"/>
  </r>
  <r>
    <x v="4"/>
    <x v="224"/>
    <x v="3"/>
    <s v="High"/>
    <n v="625.86"/>
    <n v="250"/>
    <n v="12"/>
    <n v="7510.32"/>
    <n v="1126.55"/>
    <n v="6383.77"/>
    <n v="6.38"/>
    <n v="156465"/>
    <n v="-150081.23000000001"/>
    <n v="-150.08000000000001"/>
    <d v="2024-07-02T00:00:00"/>
    <x v="3"/>
    <s v="Q3"/>
    <x v="3"/>
    <s v="Steve Moore"/>
    <x v="3"/>
    <x v="3"/>
  </r>
  <r>
    <x v="2"/>
    <x v="160"/>
    <x v="4"/>
    <s v="Low"/>
    <n v="825.62"/>
    <n v="3"/>
    <n v="300"/>
    <n v="247686"/>
    <n v="12384.3"/>
    <n v="235301.7"/>
    <n v="235.3"/>
    <n v="2476.86"/>
    <n v="232824.84"/>
    <n v="232.82"/>
    <d v="2024-07-03T00:00:00"/>
    <x v="3"/>
    <s v="Q3"/>
    <x v="3"/>
    <s v="David Wilson"/>
    <x v="4"/>
    <x v="6"/>
  </r>
  <r>
    <x v="3"/>
    <x v="241"/>
    <x v="0"/>
    <s v="None"/>
    <n v="3437.93"/>
    <n v="5"/>
    <n v="350"/>
    <n v="1203275.5"/>
    <n v="0"/>
    <n v="1203275.5"/>
    <n v="1203.28"/>
    <n v="17189.650000000001"/>
    <n v="1186085.8500000001"/>
    <n v="1186.0899999999999"/>
    <d v="2024-07-03T00:00:00"/>
    <x v="3"/>
    <s v="Q3"/>
    <x v="3"/>
    <s v="Bob Davis"/>
    <x v="0"/>
    <x v="4"/>
  </r>
  <r>
    <x v="0"/>
    <x v="174"/>
    <x v="0"/>
    <s v="High"/>
    <n v="1546.61"/>
    <n v="5"/>
    <n v="125"/>
    <n v="193326.25"/>
    <n v="28998.94"/>
    <n v="164327.31"/>
    <n v="164.33"/>
    <n v="7733.05"/>
    <n v="156594.26"/>
    <n v="156.59"/>
    <d v="2024-07-04T00:00:00"/>
    <x v="3"/>
    <s v="Q3"/>
    <x v="3"/>
    <s v="Tina Williams"/>
    <x v="0"/>
    <x v="4"/>
  </r>
  <r>
    <x v="2"/>
    <x v="152"/>
    <x v="5"/>
    <s v="Low"/>
    <n v="668.13"/>
    <n v="260"/>
    <n v="300"/>
    <n v="200439"/>
    <n v="10021.950000000001"/>
    <n v="190417.05"/>
    <n v="190.42"/>
    <n v="173713.8"/>
    <n v="16703.25"/>
    <n v="16.7"/>
    <d v="2024-07-05T00:00:00"/>
    <x v="3"/>
    <s v="Q3"/>
    <x v="3"/>
    <s v="Oscar Jones"/>
    <x v="5"/>
    <x v="4"/>
  </r>
  <r>
    <x v="1"/>
    <x v="163"/>
    <x v="5"/>
    <s v="None"/>
    <n v="950.96"/>
    <n v="260"/>
    <n v="15"/>
    <n v="14264.4"/>
    <n v="0"/>
    <n v="14264.4"/>
    <n v="14.26"/>
    <n v="247249.6"/>
    <n v="-232985.2"/>
    <n v="-232.99"/>
    <d v="2024-07-05T00:00:00"/>
    <x v="3"/>
    <s v="Q3"/>
    <x v="3"/>
    <s v="Nina Martin"/>
    <x v="5"/>
    <x v="6"/>
  </r>
  <r>
    <x v="1"/>
    <x v="274"/>
    <x v="5"/>
    <s v="Medium"/>
    <n v="1817.42"/>
    <n v="260"/>
    <n v="15"/>
    <n v="27261.3"/>
    <n v="2726.13"/>
    <n v="24535.17"/>
    <n v="24.54"/>
    <n v="472529.2"/>
    <n v="-447994.03"/>
    <n v="-447.99"/>
    <d v="2024-07-05T00:00:00"/>
    <x v="3"/>
    <s v="Q3"/>
    <x v="3"/>
    <s v="Laura Martin"/>
    <x v="5"/>
    <x v="3"/>
  </r>
  <r>
    <x v="2"/>
    <x v="219"/>
    <x v="5"/>
    <s v="Medium"/>
    <n v="708.14"/>
    <n v="260"/>
    <n v="300"/>
    <n v="212442"/>
    <n v="21244.2"/>
    <n v="191197.8"/>
    <n v="191.2"/>
    <n v="184116.4"/>
    <n v="7081.4"/>
    <n v="7.08"/>
    <d v="2024-07-05T00:00:00"/>
    <x v="3"/>
    <s v="Q3"/>
    <x v="3"/>
    <s v="Kevin Johnson"/>
    <x v="5"/>
    <x v="7"/>
  </r>
  <r>
    <x v="1"/>
    <x v="249"/>
    <x v="5"/>
    <s v="Medium"/>
    <n v="1012.44"/>
    <n v="260"/>
    <n v="15"/>
    <n v="15186.6"/>
    <n v="1518.66"/>
    <n v="13667.94"/>
    <n v="13.67"/>
    <n v="263234.40000000002"/>
    <n v="-249566.46"/>
    <n v="-249.57"/>
    <d v="2024-07-06T00:00:00"/>
    <x v="3"/>
    <s v="Q3"/>
    <x v="3"/>
    <s v="Bob Brown"/>
    <x v="5"/>
    <x v="7"/>
  </r>
  <r>
    <x v="0"/>
    <x v="169"/>
    <x v="5"/>
    <s v="Low"/>
    <n v="2292.89"/>
    <n v="260"/>
    <n v="125"/>
    <n v="286611.25"/>
    <n v="14330.56"/>
    <n v="272280.69"/>
    <n v="272.27999999999997"/>
    <n v="596151.4"/>
    <n v="-323870.71000000002"/>
    <n v="-323.87"/>
    <d v="2024-07-06T00:00:00"/>
    <x v="3"/>
    <s v="Q3"/>
    <x v="3"/>
    <s v="Grace Johnson"/>
    <x v="5"/>
    <x v="0"/>
  </r>
  <r>
    <x v="0"/>
    <x v="205"/>
    <x v="0"/>
    <s v="Low"/>
    <n v="1826.33"/>
    <n v="5"/>
    <n v="125"/>
    <n v="228291.25"/>
    <n v="11414.56"/>
    <n v="216876.69"/>
    <n v="216.88"/>
    <n v="9131.65"/>
    <n v="207745.04"/>
    <n v="207.75"/>
    <d v="2024-07-06T00:00:00"/>
    <x v="3"/>
    <s v="Q3"/>
    <x v="3"/>
    <s v="David Williams"/>
    <x v="0"/>
    <x v="7"/>
  </r>
  <r>
    <x v="4"/>
    <x v="201"/>
    <x v="0"/>
    <s v="None"/>
    <n v="1307.97"/>
    <n v="5"/>
    <n v="12"/>
    <n v="15695.64"/>
    <n v="0"/>
    <n v="15695.64"/>
    <n v="15.7"/>
    <n v="6539.85"/>
    <n v="9155.7900000000009"/>
    <n v="9.16"/>
    <d v="2024-07-06T00:00:00"/>
    <x v="3"/>
    <s v="Q3"/>
    <x v="3"/>
    <s v="Paul Moore"/>
    <x v="0"/>
    <x v="7"/>
  </r>
  <r>
    <x v="2"/>
    <x v="274"/>
    <x v="3"/>
    <s v="Medium"/>
    <n v="509.4"/>
    <n v="250"/>
    <n v="300"/>
    <n v="152820"/>
    <n v="15282"/>
    <n v="137538"/>
    <n v="137.54"/>
    <n v="127350"/>
    <n v="10188"/>
    <n v="10.19"/>
    <d v="2024-07-07T00:00:00"/>
    <x v="3"/>
    <s v="Q3"/>
    <x v="3"/>
    <s v="Laura Martin"/>
    <x v="3"/>
    <x v="0"/>
  </r>
  <r>
    <x v="3"/>
    <x v="274"/>
    <x v="2"/>
    <s v="Low"/>
    <n v="2333.73"/>
    <n v="120"/>
    <n v="350"/>
    <n v="816805.5"/>
    <n v="40840.28"/>
    <n v="775965.22"/>
    <n v="775.97"/>
    <n v="280047.59999999998"/>
    <n v="495917.62"/>
    <n v="495.92"/>
    <d v="2024-07-07T00:00:00"/>
    <x v="3"/>
    <s v="Q3"/>
    <x v="3"/>
    <s v="Laura Martin"/>
    <x v="2"/>
    <x v="3"/>
  </r>
  <r>
    <x v="2"/>
    <x v="198"/>
    <x v="5"/>
    <s v="Medium"/>
    <n v="353.21"/>
    <n v="260"/>
    <n v="300"/>
    <n v="105963"/>
    <n v="10596.3"/>
    <n v="95366.7"/>
    <n v="95.37"/>
    <n v="91834.6"/>
    <n v="3532.1"/>
    <n v="3.53"/>
    <d v="2024-07-07T00:00:00"/>
    <x v="3"/>
    <s v="Q3"/>
    <x v="3"/>
    <s v="Laura Davis"/>
    <x v="5"/>
    <x v="4"/>
  </r>
  <r>
    <x v="1"/>
    <x v="257"/>
    <x v="3"/>
    <s v="Medium"/>
    <n v="555.19000000000005"/>
    <n v="250"/>
    <n v="15"/>
    <n v="8327.85"/>
    <n v="832.79"/>
    <n v="7495.06"/>
    <n v="7.5"/>
    <n v="138797.5"/>
    <n v="-131302.44"/>
    <n v="-131.30000000000001"/>
    <d v="2024-07-08T00:00:00"/>
    <x v="3"/>
    <s v="Q3"/>
    <x v="3"/>
    <s v="Rachel Smith"/>
    <x v="3"/>
    <x v="7"/>
  </r>
  <r>
    <x v="0"/>
    <x v="255"/>
    <x v="1"/>
    <s v="High"/>
    <n v="1221.8900000000001"/>
    <n v="10"/>
    <n v="125"/>
    <n v="152736.25"/>
    <n v="22910.44"/>
    <n v="129825.81"/>
    <n v="129.83000000000001"/>
    <n v="12218.9"/>
    <n v="117606.91"/>
    <n v="117.61"/>
    <d v="2024-07-09T00:00:00"/>
    <x v="3"/>
    <s v="Q3"/>
    <x v="3"/>
    <s v="Steve Wilson"/>
    <x v="1"/>
    <x v="4"/>
  </r>
  <r>
    <x v="4"/>
    <x v="278"/>
    <x v="3"/>
    <s v="Low"/>
    <n v="1327.68"/>
    <n v="250"/>
    <n v="12"/>
    <n v="15932.16"/>
    <n v="796.61"/>
    <n v="15135.55"/>
    <n v="15.14"/>
    <n v="331920"/>
    <n v="-316784.45"/>
    <n v="-316.77999999999997"/>
    <d v="2024-07-09T00:00:00"/>
    <x v="3"/>
    <s v="Q3"/>
    <x v="3"/>
    <s v="Oscar Martinez"/>
    <x v="3"/>
    <x v="2"/>
  </r>
  <r>
    <x v="4"/>
    <x v="159"/>
    <x v="1"/>
    <s v="None"/>
    <n v="691.15"/>
    <n v="10"/>
    <n v="12"/>
    <n v="8293.7999999999993"/>
    <n v="0"/>
    <n v="8293.7999999999993"/>
    <n v="8.2899999999999991"/>
    <n v="6911.5"/>
    <n v="1382.3"/>
    <n v="1.38"/>
    <d v="2024-07-10T00:00:00"/>
    <x v="3"/>
    <s v="Q3"/>
    <x v="3"/>
    <s v="Charlie Davis"/>
    <x v="1"/>
    <x v="3"/>
  </r>
  <r>
    <x v="2"/>
    <x v="240"/>
    <x v="1"/>
    <s v="None"/>
    <n v="993.56"/>
    <n v="10"/>
    <n v="300"/>
    <n v="298068"/>
    <n v="0"/>
    <n v="298068"/>
    <n v="298.07"/>
    <n v="9935.6"/>
    <n v="288132.40000000002"/>
    <n v="288.13"/>
    <d v="2024-07-11T00:00:00"/>
    <x v="3"/>
    <s v="Q3"/>
    <x v="3"/>
    <s v="Grace Jackson"/>
    <x v="1"/>
    <x v="4"/>
  </r>
  <r>
    <x v="3"/>
    <x v="211"/>
    <x v="0"/>
    <s v="High"/>
    <n v="2922.9"/>
    <n v="5"/>
    <n v="350"/>
    <n v="1023015"/>
    <n v="153452.25"/>
    <n v="869562.75"/>
    <n v="869.56"/>
    <n v="14614.5"/>
    <n v="854948.25"/>
    <n v="854.95"/>
    <d v="2024-07-11T00:00:00"/>
    <x v="3"/>
    <s v="Q3"/>
    <x v="3"/>
    <s v="Julia Anderson"/>
    <x v="0"/>
    <x v="0"/>
  </r>
  <r>
    <x v="3"/>
    <x v="258"/>
    <x v="3"/>
    <s v="Medium"/>
    <n v="1365.15"/>
    <n v="250"/>
    <n v="350"/>
    <n v="477802.5"/>
    <n v="47780.25"/>
    <n v="430022.25"/>
    <n v="430.02"/>
    <n v="341287.5"/>
    <n v="88734.75"/>
    <n v="88.73"/>
    <d v="2024-07-12T00:00:00"/>
    <x v="3"/>
    <s v="Q3"/>
    <x v="3"/>
    <s v="Steve Williams"/>
    <x v="3"/>
    <x v="7"/>
  </r>
  <r>
    <x v="2"/>
    <x v="275"/>
    <x v="4"/>
    <s v="None"/>
    <n v="907.04"/>
    <n v="3"/>
    <n v="300"/>
    <n v="272112"/>
    <n v="0"/>
    <n v="272112"/>
    <n v="272.11"/>
    <n v="2721.12"/>
    <n v="269390.88"/>
    <n v="269.39"/>
    <d v="2024-07-13T00:00:00"/>
    <x v="3"/>
    <s v="Q3"/>
    <x v="3"/>
    <s v="Quincy Anderson"/>
    <x v="4"/>
    <x v="3"/>
  </r>
  <r>
    <x v="2"/>
    <x v="283"/>
    <x v="3"/>
    <s v="High"/>
    <n v="452.99"/>
    <n v="250"/>
    <n v="300"/>
    <n v="135897"/>
    <n v="20384.55"/>
    <n v="115512.45"/>
    <n v="115.51"/>
    <n v="113247.5"/>
    <n v="2264.9499999999998"/>
    <n v="2.2599999999999998"/>
    <d v="2024-07-13T00:00:00"/>
    <x v="3"/>
    <s v="Q3"/>
    <x v="3"/>
    <s v="Alice Rodriguez"/>
    <x v="3"/>
    <x v="6"/>
  </r>
  <r>
    <x v="2"/>
    <x v="151"/>
    <x v="0"/>
    <s v="None"/>
    <n v="992.21"/>
    <n v="5"/>
    <n v="300"/>
    <n v="297663"/>
    <n v="0"/>
    <n v="297663"/>
    <n v="297.66000000000003"/>
    <n v="4961.05"/>
    <n v="292701.95"/>
    <n v="292.7"/>
    <d v="2024-07-15T00:00:00"/>
    <x v="3"/>
    <s v="Q3"/>
    <x v="3"/>
    <s v="Frank Rodriguez"/>
    <x v="0"/>
    <x v="3"/>
  </r>
  <r>
    <x v="0"/>
    <x v="231"/>
    <x v="1"/>
    <s v="Low"/>
    <n v="1328.96"/>
    <n v="10"/>
    <n v="125"/>
    <n v="166120"/>
    <n v="8306"/>
    <n v="157814"/>
    <n v="157.81"/>
    <n v="13289.6"/>
    <n v="144524.4"/>
    <n v="144.52000000000001"/>
    <d v="2024-07-15T00:00:00"/>
    <x v="3"/>
    <s v="Q3"/>
    <x v="3"/>
    <s v="Hannah Brown"/>
    <x v="1"/>
    <x v="4"/>
  </r>
  <r>
    <x v="0"/>
    <x v="159"/>
    <x v="0"/>
    <s v="High"/>
    <n v="1863.9"/>
    <n v="5"/>
    <n v="125"/>
    <n v="232987.5"/>
    <n v="34948.120000000003"/>
    <n v="198039.38"/>
    <n v="198.04"/>
    <n v="9319.5"/>
    <n v="188719.88"/>
    <n v="188.72"/>
    <d v="2024-07-15T00:00:00"/>
    <x v="3"/>
    <s v="Q3"/>
    <x v="3"/>
    <s v="Charlie Davis"/>
    <x v="0"/>
    <x v="0"/>
  </r>
  <r>
    <x v="2"/>
    <x v="203"/>
    <x v="1"/>
    <s v="None"/>
    <n v="578.86"/>
    <n v="10"/>
    <n v="300"/>
    <n v="173658"/>
    <n v="0"/>
    <n v="173658"/>
    <n v="173.66"/>
    <n v="5788.6"/>
    <n v="167869.4"/>
    <n v="167.87"/>
    <d v="2024-07-16T00:00:00"/>
    <x v="3"/>
    <s v="Q3"/>
    <x v="3"/>
    <s v="Laura Wilson"/>
    <x v="1"/>
    <x v="5"/>
  </r>
  <r>
    <x v="2"/>
    <x v="242"/>
    <x v="4"/>
    <s v="Low"/>
    <n v="954.84"/>
    <n v="3"/>
    <n v="300"/>
    <n v="286452"/>
    <n v="14322.6"/>
    <n v="272129.40000000002"/>
    <n v="272.13"/>
    <n v="2864.52"/>
    <n v="269264.88"/>
    <n v="269.26"/>
    <d v="2024-07-17T00:00:00"/>
    <x v="3"/>
    <s v="Q3"/>
    <x v="3"/>
    <s v="Paul Miller"/>
    <x v="4"/>
    <x v="7"/>
  </r>
  <r>
    <x v="3"/>
    <x v="287"/>
    <x v="4"/>
    <s v="None"/>
    <n v="1256.5999999999999"/>
    <n v="3"/>
    <n v="350"/>
    <n v="439810"/>
    <n v="0"/>
    <n v="439810"/>
    <n v="439.81"/>
    <n v="3769.8"/>
    <n v="436040.2"/>
    <n v="436.04"/>
    <d v="2024-07-17T00:00:00"/>
    <x v="3"/>
    <s v="Q3"/>
    <x v="3"/>
    <s v="Laura Martinez"/>
    <x v="4"/>
    <x v="0"/>
  </r>
  <r>
    <x v="3"/>
    <x v="208"/>
    <x v="2"/>
    <s v="None"/>
    <n v="3347.94"/>
    <n v="120"/>
    <n v="350"/>
    <n v="1171779"/>
    <n v="0"/>
    <n v="1171779"/>
    <n v="1171.78"/>
    <n v="401752.8"/>
    <n v="770026.2"/>
    <n v="770.03"/>
    <d v="2024-07-18T00:00:00"/>
    <x v="3"/>
    <s v="Q3"/>
    <x v="3"/>
    <s v="Laura Jackson"/>
    <x v="2"/>
    <x v="0"/>
  </r>
  <r>
    <x v="0"/>
    <x v="253"/>
    <x v="2"/>
    <s v="High"/>
    <n v="1131.58"/>
    <n v="120"/>
    <n v="125"/>
    <n v="141447.5"/>
    <n v="21217.119999999999"/>
    <n v="120230.38"/>
    <n v="120.23"/>
    <n v="135789.6"/>
    <n v="-15559.22"/>
    <n v="-15.56"/>
    <d v="2024-07-18T00:00:00"/>
    <x v="3"/>
    <s v="Q3"/>
    <x v="3"/>
    <s v="Hannah Jackson"/>
    <x v="2"/>
    <x v="0"/>
  </r>
  <r>
    <x v="0"/>
    <x v="211"/>
    <x v="2"/>
    <s v="High"/>
    <n v="1803.37"/>
    <n v="120"/>
    <n v="125"/>
    <n v="225421.25"/>
    <n v="33813.19"/>
    <n v="191608.06"/>
    <n v="191.61"/>
    <n v="216404.4"/>
    <n v="-24796.34"/>
    <n v="-24.8"/>
    <d v="2024-07-18T00:00:00"/>
    <x v="3"/>
    <s v="Q3"/>
    <x v="3"/>
    <s v="Julia Anderson"/>
    <x v="2"/>
    <x v="6"/>
  </r>
  <r>
    <x v="4"/>
    <x v="262"/>
    <x v="5"/>
    <s v="None"/>
    <n v="1180.1199999999999"/>
    <n v="260"/>
    <n v="12"/>
    <n v="14161.44"/>
    <n v="0"/>
    <n v="14161.44"/>
    <n v="14.16"/>
    <n v="306831.2"/>
    <n v="-292669.76"/>
    <n v="-292.67"/>
    <d v="2024-07-18T00:00:00"/>
    <x v="3"/>
    <s v="Q3"/>
    <x v="3"/>
    <s v="Bob Gonzalez"/>
    <x v="5"/>
    <x v="7"/>
  </r>
  <r>
    <x v="4"/>
    <x v="221"/>
    <x v="4"/>
    <s v="None"/>
    <n v="1009.42"/>
    <n v="3"/>
    <n v="12"/>
    <n v="12113.04"/>
    <n v="0"/>
    <n v="12113.04"/>
    <n v="12.11"/>
    <n v="3028.26"/>
    <n v="9084.7800000000007"/>
    <n v="9.08"/>
    <d v="2024-07-19T00:00:00"/>
    <x v="3"/>
    <s v="Q3"/>
    <x v="3"/>
    <s v="Nina Jackson"/>
    <x v="4"/>
    <x v="0"/>
  </r>
  <r>
    <x v="4"/>
    <x v="286"/>
    <x v="2"/>
    <s v="Low"/>
    <n v="662.01"/>
    <n v="120"/>
    <n v="12"/>
    <n v="7944.12"/>
    <n v="397.21"/>
    <n v="7546.91"/>
    <n v="7.55"/>
    <n v="79441.2"/>
    <n v="-71894.289999999994"/>
    <n v="-71.89"/>
    <d v="2024-07-19T00:00:00"/>
    <x v="3"/>
    <s v="Q3"/>
    <x v="3"/>
    <s v="Paul Rodriguez"/>
    <x v="2"/>
    <x v="0"/>
  </r>
  <r>
    <x v="4"/>
    <x v="162"/>
    <x v="1"/>
    <s v="Low"/>
    <n v="1456.05"/>
    <n v="10"/>
    <n v="12"/>
    <n v="17472.599999999999"/>
    <n v="873.63"/>
    <n v="16598.97"/>
    <n v="16.600000000000001"/>
    <n v="14560.5"/>
    <n v="2038.47"/>
    <n v="2.04"/>
    <d v="2024-07-19T00:00:00"/>
    <x v="3"/>
    <s v="Q3"/>
    <x v="3"/>
    <s v="David Moore"/>
    <x v="1"/>
    <x v="4"/>
  </r>
  <r>
    <x v="3"/>
    <x v="248"/>
    <x v="3"/>
    <s v="High"/>
    <n v="1557.77"/>
    <n v="250"/>
    <n v="350"/>
    <n v="545219.5"/>
    <n v="81782.929999999993"/>
    <n v="463436.57"/>
    <n v="463.44"/>
    <n v="389442.5"/>
    <n v="73994.070000000007"/>
    <n v="73.989999999999995"/>
    <d v="2024-07-19T00:00:00"/>
    <x v="3"/>
    <s v="Q3"/>
    <x v="3"/>
    <s v="Ian Williams"/>
    <x v="3"/>
    <x v="2"/>
  </r>
  <r>
    <x v="0"/>
    <x v="163"/>
    <x v="1"/>
    <s v="Medium"/>
    <n v="2169.04"/>
    <n v="10"/>
    <n v="125"/>
    <n v="271130"/>
    <n v="27113"/>
    <n v="244017"/>
    <n v="244.02"/>
    <n v="21690.400000000001"/>
    <n v="222326.6"/>
    <n v="222.33"/>
    <d v="2024-07-20T00:00:00"/>
    <x v="3"/>
    <s v="Q3"/>
    <x v="3"/>
    <s v="Nina Martin"/>
    <x v="1"/>
    <x v="5"/>
  </r>
  <r>
    <x v="4"/>
    <x v="268"/>
    <x v="4"/>
    <s v="Low"/>
    <n v="721.11"/>
    <n v="3"/>
    <n v="12"/>
    <n v="8653.32"/>
    <n v="432.67"/>
    <n v="8220.65"/>
    <n v="8.2200000000000006"/>
    <n v="2163.33"/>
    <n v="6057.32"/>
    <n v="6.06"/>
    <d v="2024-07-20T00:00:00"/>
    <x v="3"/>
    <s v="Q3"/>
    <x v="3"/>
    <s v="Bob Smith"/>
    <x v="4"/>
    <x v="4"/>
  </r>
  <r>
    <x v="2"/>
    <x v="193"/>
    <x v="2"/>
    <s v="None"/>
    <n v="614.14"/>
    <n v="120"/>
    <n v="300"/>
    <n v="184242"/>
    <n v="0"/>
    <n v="184242"/>
    <n v="184.24"/>
    <n v="73696.800000000003"/>
    <n v="110545.2"/>
    <n v="110.55"/>
    <d v="2024-07-21T00:00:00"/>
    <x v="3"/>
    <s v="Q3"/>
    <x v="3"/>
    <s v="Grace Williams"/>
    <x v="2"/>
    <x v="2"/>
  </r>
  <r>
    <x v="1"/>
    <x v="230"/>
    <x v="4"/>
    <s v="None"/>
    <n v="1133.0899999999999"/>
    <n v="3"/>
    <n v="15"/>
    <n v="16996.349999999999"/>
    <n v="0"/>
    <n v="16996.349999999999"/>
    <n v="17"/>
    <n v="3399.27"/>
    <n v="13597.08"/>
    <n v="13.6"/>
    <d v="2024-07-21T00:00:00"/>
    <x v="3"/>
    <s v="Q3"/>
    <x v="3"/>
    <s v="Quincy Williams"/>
    <x v="4"/>
    <x v="3"/>
  </r>
  <r>
    <x v="1"/>
    <x v="213"/>
    <x v="0"/>
    <s v="Medium"/>
    <n v="784.03"/>
    <n v="5"/>
    <n v="15"/>
    <n v="11760.45"/>
    <n v="1176.05"/>
    <n v="10584.4"/>
    <n v="10.58"/>
    <n v="3920.15"/>
    <n v="6664.25"/>
    <n v="6.66"/>
    <d v="2024-07-21T00:00:00"/>
    <x v="3"/>
    <s v="Q3"/>
    <x v="3"/>
    <s v="Julia Martin"/>
    <x v="0"/>
    <x v="7"/>
  </r>
  <r>
    <x v="4"/>
    <x v="184"/>
    <x v="5"/>
    <s v="Medium"/>
    <n v="1778.01"/>
    <n v="260"/>
    <n v="12"/>
    <n v="21336.12"/>
    <n v="2133.61"/>
    <n v="19202.509999999998"/>
    <n v="19.2"/>
    <n v="462282.6"/>
    <n v="-443080.09"/>
    <n v="-443.08"/>
    <d v="2024-07-22T00:00:00"/>
    <x v="3"/>
    <s v="Q3"/>
    <x v="3"/>
    <s v="Oscar Lopez"/>
    <x v="5"/>
    <x v="5"/>
  </r>
  <r>
    <x v="3"/>
    <x v="212"/>
    <x v="2"/>
    <s v="Low"/>
    <n v="1314.54"/>
    <n v="120"/>
    <n v="350"/>
    <n v="460089"/>
    <n v="23004.45"/>
    <n v="437084.55"/>
    <n v="437.08"/>
    <n v="157744.79999999999"/>
    <n v="279339.75"/>
    <n v="279.33999999999997"/>
    <d v="2024-07-23T00:00:00"/>
    <x v="3"/>
    <s v="Q3"/>
    <x v="3"/>
    <s v="Paul Jones"/>
    <x v="2"/>
    <x v="0"/>
  </r>
  <r>
    <x v="1"/>
    <x v="275"/>
    <x v="0"/>
    <s v="Low"/>
    <n v="1539.83"/>
    <n v="5"/>
    <n v="15"/>
    <n v="23097.45"/>
    <n v="1154.8699999999999"/>
    <n v="21942.58"/>
    <n v="21.94"/>
    <n v="7699.15"/>
    <n v="14243.43"/>
    <n v="14.24"/>
    <d v="2024-07-23T00:00:00"/>
    <x v="3"/>
    <s v="Q3"/>
    <x v="3"/>
    <s v="Quincy Anderson"/>
    <x v="0"/>
    <x v="7"/>
  </r>
  <r>
    <x v="1"/>
    <x v="260"/>
    <x v="3"/>
    <s v="Medium"/>
    <n v="1710.91"/>
    <n v="250"/>
    <n v="15"/>
    <n v="25663.65"/>
    <n v="2566.37"/>
    <n v="23097.279999999999"/>
    <n v="23.1"/>
    <n v="427727.5"/>
    <n v="-404630.22"/>
    <n v="-404.63"/>
    <d v="2024-07-23T00:00:00"/>
    <x v="3"/>
    <s v="Q3"/>
    <x v="3"/>
    <s v="David Brown"/>
    <x v="3"/>
    <x v="6"/>
  </r>
  <r>
    <x v="3"/>
    <x v="292"/>
    <x v="1"/>
    <s v="None"/>
    <n v="2088.4499999999998"/>
    <n v="10"/>
    <n v="350"/>
    <n v="730957.5"/>
    <n v="0"/>
    <n v="730957.5"/>
    <n v="730.96"/>
    <n v="20884.5"/>
    <n v="710073"/>
    <n v="710.07"/>
    <d v="2024-07-24T00:00:00"/>
    <x v="3"/>
    <s v="Q3"/>
    <x v="3"/>
    <s v="Frank Lopez"/>
    <x v="1"/>
    <x v="1"/>
  </r>
  <r>
    <x v="0"/>
    <x v="256"/>
    <x v="4"/>
    <s v="None"/>
    <n v="1284.8"/>
    <n v="3"/>
    <n v="125"/>
    <n v="160600"/>
    <n v="0"/>
    <n v="160600"/>
    <n v="160.6"/>
    <n v="3854.4"/>
    <n v="156745.60000000001"/>
    <n v="156.75"/>
    <d v="2024-07-24T00:00:00"/>
    <x v="3"/>
    <s v="Q3"/>
    <x v="3"/>
    <s v="Hannah Jones"/>
    <x v="4"/>
    <x v="7"/>
  </r>
  <r>
    <x v="4"/>
    <x v="151"/>
    <x v="2"/>
    <s v="None"/>
    <n v="1962.96"/>
    <n v="120"/>
    <n v="12"/>
    <n v="23555.52"/>
    <n v="0"/>
    <n v="23555.52"/>
    <n v="23.56"/>
    <n v="235555.20000000001"/>
    <n v="-211999.68"/>
    <n v="-212"/>
    <d v="2024-07-24T00:00:00"/>
    <x v="3"/>
    <s v="Q3"/>
    <x v="3"/>
    <s v="Frank Rodriguez"/>
    <x v="2"/>
    <x v="3"/>
  </r>
  <r>
    <x v="2"/>
    <x v="271"/>
    <x v="1"/>
    <s v="Low"/>
    <n v="908.31"/>
    <n v="10"/>
    <n v="300"/>
    <n v="272493"/>
    <n v="13624.65"/>
    <n v="258868.35"/>
    <n v="258.87"/>
    <n v="9083.1"/>
    <n v="249785.25"/>
    <n v="249.79"/>
    <d v="2024-07-25T00:00:00"/>
    <x v="3"/>
    <s v="Q3"/>
    <x v="3"/>
    <s v="Nina Rodriguez"/>
    <x v="1"/>
    <x v="2"/>
  </r>
  <r>
    <x v="4"/>
    <x v="204"/>
    <x v="1"/>
    <s v="Low"/>
    <n v="793.98"/>
    <n v="10"/>
    <n v="12"/>
    <n v="9527.76"/>
    <n v="476.39"/>
    <n v="9051.3700000000008"/>
    <n v="9.0500000000000007"/>
    <n v="7939.8"/>
    <n v="1111.57"/>
    <n v="1.1100000000000001"/>
    <d v="2024-07-25T00:00:00"/>
    <x v="3"/>
    <s v="Q3"/>
    <x v="3"/>
    <s v="Charlie Moore"/>
    <x v="1"/>
    <x v="2"/>
  </r>
  <r>
    <x v="0"/>
    <x v="180"/>
    <x v="0"/>
    <s v="Low"/>
    <n v="1757.85"/>
    <n v="5"/>
    <n v="125"/>
    <n v="219731.25"/>
    <n v="10986.56"/>
    <n v="208744.69"/>
    <n v="208.74"/>
    <n v="8789.25"/>
    <n v="199955.44"/>
    <n v="199.96"/>
    <d v="2024-07-26T00:00:00"/>
    <x v="3"/>
    <s v="Q3"/>
    <x v="3"/>
    <s v="Nina Miller"/>
    <x v="0"/>
    <x v="1"/>
  </r>
  <r>
    <x v="1"/>
    <x v="204"/>
    <x v="2"/>
    <s v="High"/>
    <n v="860.22"/>
    <n v="120"/>
    <n v="15"/>
    <n v="12903.3"/>
    <n v="1935.49"/>
    <n v="10967.81"/>
    <n v="10.97"/>
    <n v="103226.4"/>
    <n v="-92258.59"/>
    <n v="-92.26"/>
    <d v="2024-07-26T00:00:00"/>
    <x v="3"/>
    <s v="Q3"/>
    <x v="3"/>
    <s v="Charlie Moore"/>
    <x v="2"/>
    <x v="5"/>
  </r>
  <r>
    <x v="4"/>
    <x v="189"/>
    <x v="4"/>
    <s v="High"/>
    <n v="1817.58"/>
    <n v="3"/>
    <n v="12"/>
    <n v="21810.959999999999"/>
    <n v="3271.64"/>
    <n v="18539.32"/>
    <n v="18.54"/>
    <n v="5452.74"/>
    <n v="13086.58"/>
    <n v="13.09"/>
    <d v="2024-07-26T00:00:00"/>
    <x v="3"/>
    <s v="Q3"/>
    <x v="3"/>
    <s v="Oscar Jackson"/>
    <x v="4"/>
    <x v="1"/>
  </r>
  <r>
    <x v="1"/>
    <x v="234"/>
    <x v="1"/>
    <s v="Low"/>
    <n v="787.52"/>
    <n v="10"/>
    <n v="15"/>
    <n v="11812.8"/>
    <n v="590.64"/>
    <n v="11222.16"/>
    <n v="11.22"/>
    <n v="7875.2"/>
    <n v="3346.96"/>
    <n v="3.35"/>
    <d v="2024-07-27T00:00:00"/>
    <x v="3"/>
    <s v="Q3"/>
    <x v="3"/>
    <s v="Tina Taylor"/>
    <x v="1"/>
    <x v="6"/>
  </r>
  <r>
    <x v="2"/>
    <x v="246"/>
    <x v="4"/>
    <s v="High"/>
    <n v="981.59"/>
    <n v="3"/>
    <n v="300"/>
    <n v="294477"/>
    <n v="44171.55"/>
    <n v="250305.45"/>
    <n v="250.31"/>
    <n v="2944.77"/>
    <n v="247360.68"/>
    <n v="247.36"/>
    <d v="2024-07-28T00:00:00"/>
    <x v="3"/>
    <s v="Q3"/>
    <x v="3"/>
    <s v="Frank Anderson"/>
    <x v="4"/>
    <x v="3"/>
  </r>
  <r>
    <x v="4"/>
    <x v="163"/>
    <x v="4"/>
    <s v="Low"/>
    <n v="1781.65"/>
    <n v="3"/>
    <n v="12"/>
    <n v="21379.8"/>
    <n v="1068.99"/>
    <n v="20310.810000000001"/>
    <n v="20.309999999999999"/>
    <n v="5344.95"/>
    <n v="14965.86"/>
    <n v="14.97"/>
    <d v="2024-07-28T00:00:00"/>
    <x v="3"/>
    <s v="Q3"/>
    <x v="3"/>
    <s v="Nina Martin"/>
    <x v="4"/>
    <x v="4"/>
  </r>
  <r>
    <x v="2"/>
    <x v="270"/>
    <x v="1"/>
    <s v="None"/>
    <n v="703.57"/>
    <n v="10"/>
    <n v="300"/>
    <n v="211071"/>
    <n v="0"/>
    <n v="211071"/>
    <n v="211.07"/>
    <n v="7035.7"/>
    <n v="204035.3"/>
    <n v="204.04"/>
    <d v="2024-07-28T00:00:00"/>
    <x v="3"/>
    <s v="Q3"/>
    <x v="3"/>
    <s v="Ian Moore"/>
    <x v="1"/>
    <x v="4"/>
  </r>
  <r>
    <x v="4"/>
    <x v="186"/>
    <x v="4"/>
    <s v="High"/>
    <n v="813.86"/>
    <n v="3"/>
    <n v="12"/>
    <n v="9766.32"/>
    <n v="1464.95"/>
    <n v="8301.3700000000008"/>
    <n v="8.3000000000000007"/>
    <n v="2441.58"/>
    <n v="5859.79"/>
    <n v="5.86"/>
    <d v="2024-07-29T00:00:00"/>
    <x v="3"/>
    <s v="Q3"/>
    <x v="3"/>
    <s v="Grace Martinez"/>
    <x v="4"/>
    <x v="1"/>
  </r>
  <r>
    <x v="4"/>
    <x v="267"/>
    <x v="0"/>
    <s v="Low"/>
    <n v="1262.92"/>
    <n v="5"/>
    <n v="12"/>
    <n v="15155.04"/>
    <n v="757.75"/>
    <n v="14397.29"/>
    <n v="14.4"/>
    <n v="6314.6"/>
    <n v="8082.69"/>
    <n v="8.08"/>
    <d v="2024-07-29T00:00:00"/>
    <x v="3"/>
    <s v="Q3"/>
    <x v="3"/>
    <s v="Tina Johnson"/>
    <x v="0"/>
    <x v="5"/>
  </r>
  <r>
    <x v="4"/>
    <x v="197"/>
    <x v="3"/>
    <s v="Low"/>
    <n v="982.73"/>
    <n v="250"/>
    <n v="12"/>
    <n v="11792.76"/>
    <n v="589.64"/>
    <n v="11203.12"/>
    <n v="11.2"/>
    <n v="245682.5"/>
    <n v="-234479.38"/>
    <n v="-234.48"/>
    <d v="2024-07-30T00:00:00"/>
    <x v="3"/>
    <s v="Q3"/>
    <x v="3"/>
    <s v="Bob Hernandez"/>
    <x v="3"/>
    <x v="5"/>
  </r>
  <r>
    <x v="3"/>
    <x v="207"/>
    <x v="5"/>
    <s v="High"/>
    <n v="2421.27"/>
    <n v="260"/>
    <n v="350"/>
    <n v="847444.5"/>
    <n v="127116.67"/>
    <n v="720327.83"/>
    <n v="720.33"/>
    <n v="629530.19999999995"/>
    <n v="90797.63"/>
    <n v="90.8"/>
    <d v="2024-07-31T00:00:00"/>
    <x v="3"/>
    <s v="Q3"/>
    <x v="3"/>
    <s v="Ian Davis"/>
    <x v="5"/>
    <x v="6"/>
  </r>
  <r>
    <x v="0"/>
    <x v="199"/>
    <x v="1"/>
    <s v="Low"/>
    <n v="2789.77"/>
    <n v="10"/>
    <n v="125"/>
    <n v="348721.25"/>
    <n v="17436.060000000001"/>
    <n v="331285.19"/>
    <n v="331.29"/>
    <n v="27897.7"/>
    <n v="303387.49"/>
    <n v="303.39"/>
    <d v="2024-07-31T00:00:00"/>
    <x v="3"/>
    <s v="Q3"/>
    <x v="3"/>
    <s v="Rachel Jones"/>
    <x v="1"/>
    <x v="7"/>
  </r>
  <r>
    <x v="3"/>
    <x v="156"/>
    <x v="1"/>
    <s v="Medium"/>
    <n v="2275.0700000000002"/>
    <n v="10"/>
    <n v="350"/>
    <n v="796274.5"/>
    <n v="79627.45"/>
    <n v="716647.05"/>
    <n v="716.65"/>
    <n v="22750.7"/>
    <n v="693896.35"/>
    <n v="693.9"/>
    <d v="2024-07-31T00:00:00"/>
    <x v="3"/>
    <s v="Q3"/>
    <x v="3"/>
    <s v="Kevin Smith"/>
    <x v="1"/>
    <x v="6"/>
  </r>
  <r>
    <x v="1"/>
    <x v="161"/>
    <x v="2"/>
    <s v="Medium"/>
    <n v="1325.83"/>
    <n v="120"/>
    <n v="15"/>
    <n v="19887.45"/>
    <n v="1988.75"/>
    <n v="17898.7"/>
    <n v="17.899999999999999"/>
    <n v="159099.6"/>
    <n v="-141200.9"/>
    <n v="-141.19999999999999"/>
    <d v="2024-08-01T00:00:00"/>
    <x v="2"/>
    <s v="Q3"/>
    <x v="3"/>
    <s v="Steve Taylor"/>
    <x v="2"/>
    <x v="2"/>
  </r>
  <r>
    <x v="2"/>
    <x v="261"/>
    <x v="3"/>
    <s v="Medium"/>
    <n v="384.14"/>
    <n v="250"/>
    <n v="300"/>
    <n v="115242"/>
    <n v="11524.2"/>
    <n v="103717.8"/>
    <n v="103.72"/>
    <n v="96035"/>
    <n v="7682.8"/>
    <n v="7.68"/>
    <d v="2024-08-01T00:00:00"/>
    <x v="2"/>
    <s v="Q3"/>
    <x v="3"/>
    <s v="Mike Smith"/>
    <x v="3"/>
    <x v="0"/>
  </r>
  <r>
    <x v="4"/>
    <x v="184"/>
    <x v="4"/>
    <s v="Medium"/>
    <n v="1139.1500000000001"/>
    <n v="3"/>
    <n v="12"/>
    <n v="13669.8"/>
    <n v="1366.98"/>
    <n v="12302.82"/>
    <n v="12.3"/>
    <n v="3417.45"/>
    <n v="8885.3700000000008"/>
    <n v="8.89"/>
    <d v="2024-08-02T00:00:00"/>
    <x v="2"/>
    <s v="Q3"/>
    <x v="3"/>
    <s v="Oscar Lopez"/>
    <x v="4"/>
    <x v="7"/>
  </r>
  <r>
    <x v="3"/>
    <x v="172"/>
    <x v="2"/>
    <s v="High"/>
    <n v="1951.06"/>
    <n v="120"/>
    <n v="350"/>
    <n v="682871"/>
    <n v="102430.65"/>
    <n v="580440.35"/>
    <n v="580.44000000000005"/>
    <n v="234127.2"/>
    <n v="346313.15"/>
    <n v="346.31"/>
    <d v="2024-08-02T00:00:00"/>
    <x v="2"/>
    <s v="Q3"/>
    <x v="3"/>
    <s v="Grace Moore"/>
    <x v="2"/>
    <x v="6"/>
  </r>
  <r>
    <x v="1"/>
    <x v="179"/>
    <x v="3"/>
    <s v="Low"/>
    <n v="898.44"/>
    <n v="250"/>
    <n v="15"/>
    <n v="13476.6"/>
    <n v="673.83"/>
    <n v="12802.77"/>
    <n v="12.8"/>
    <n v="224610"/>
    <n v="-211807.23"/>
    <n v="-211.81"/>
    <d v="2024-08-02T00:00:00"/>
    <x v="2"/>
    <s v="Q3"/>
    <x v="3"/>
    <s v="Tina Miller"/>
    <x v="3"/>
    <x v="1"/>
  </r>
  <r>
    <x v="0"/>
    <x v="256"/>
    <x v="2"/>
    <s v="None"/>
    <n v="2571.75"/>
    <n v="120"/>
    <n v="125"/>
    <n v="321468.75"/>
    <n v="0"/>
    <n v="321468.75"/>
    <n v="321.47000000000003"/>
    <n v="308610"/>
    <n v="12858.75"/>
    <n v="12.86"/>
    <d v="2024-08-02T00:00:00"/>
    <x v="2"/>
    <s v="Q3"/>
    <x v="3"/>
    <s v="Hannah Jones"/>
    <x v="2"/>
    <x v="3"/>
  </r>
  <r>
    <x v="0"/>
    <x v="157"/>
    <x v="0"/>
    <s v="Medium"/>
    <n v="1076.56"/>
    <n v="5"/>
    <n v="125"/>
    <n v="134570"/>
    <n v="13457"/>
    <n v="121113"/>
    <n v="121.11"/>
    <n v="5382.8"/>
    <n v="115730.2"/>
    <n v="115.73"/>
    <d v="2024-08-04T00:00:00"/>
    <x v="2"/>
    <s v="Q3"/>
    <x v="3"/>
    <s v="David Smith"/>
    <x v="0"/>
    <x v="3"/>
  </r>
  <r>
    <x v="1"/>
    <x v="203"/>
    <x v="5"/>
    <s v="Medium"/>
    <n v="875.04"/>
    <n v="260"/>
    <n v="15"/>
    <n v="13125.6"/>
    <n v="1312.56"/>
    <n v="11813.04"/>
    <n v="11.81"/>
    <n v="227510.39999999999"/>
    <n v="-215697.36"/>
    <n v="-215.7"/>
    <d v="2024-08-05T00:00:00"/>
    <x v="2"/>
    <s v="Q3"/>
    <x v="3"/>
    <s v="Laura Wilson"/>
    <x v="5"/>
    <x v="4"/>
  </r>
  <r>
    <x v="4"/>
    <x v="289"/>
    <x v="1"/>
    <s v="Medium"/>
    <n v="512.79999999999995"/>
    <n v="10"/>
    <n v="12"/>
    <n v="6153.6"/>
    <n v="615.36"/>
    <n v="5538.24"/>
    <n v="5.54"/>
    <n v="5128"/>
    <n v="410.24"/>
    <n v="0.41"/>
    <d v="2024-08-05T00:00:00"/>
    <x v="2"/>
    <s v="Q3"/>
    <x v="3"/>
    <s v="Bob Garcia"/>
    <x v="1"/>
    <x v="4"/>
  </r>
  <r>
    <x v="2"/>
    <x v="296"/>
    <x v="3"/>
    <s v="High"/>
    <n v="857.49"/>
    <n v="250"/>
    <n v="300"/>
    <n v="257247"/>
    <n v="38587.050000000003"/>
    <n v="218659.95"/>
    <n v="218.66"/>
    <n v="214372.5"/>
    <n v="4287.45"/>
    <n v="4.29"/>
    <d v="2024-08-05T00:00:00"/>
    <x v="2"/>
    <s v="Q3"/>
    <x v="3"/>
    <s v="Tina Hernandez"/>
    <x v="3"/>
    <x v="0"/>
  </r>
  <r>
    <x v="4"/>
    <x v="267"/>
    <x v="1"/>
    <s v="High"/>
    <n v="841.37"/>
    <n v="10"/>
    <n v="12"/>
    <n v="10096.44"/>
    <n v="1514.47"/>
    <n v="8581.9699999999993"/>
    <n v="8.58"/>
    <n v="8413.7000000000007"/>
    <n v="168.27"/>
    <n v="0.17"/>
    <d v="2024-08-06T00:00:00"/>
    <x v="2"/>
    <s v="Q3"/>
    <x v="3"/>
    <s v="Tina Johnson"/>
    <x v="1"/>
    <x v="3"/>
  </r>
  <r>
    <x v="1"/>
    <x v="205"/>
    <x v="4"/>
    <s v="High"/>
    <n v="1583.77"/>
    <n v="3"/>
    <n v="15"/>
    <n v="23756.55"/>
    <n v="3563.48"/>
    <n v="20193.07"/>
    <n v="20.190000000000001"/>
    <n v="4751.3100000000004"/>
    <n v="15441.76"/>
    <n v="15.44"/>
    <d v="2024-08-08T00:00:00"/>
    <x v="2"/>
    <s v="Q3"/>
    <x v="3"/>
    <s v="David Williams"/>
    <x v="4"/>
    <x v="7"/>
  </r>
  <r>
    <x v="0"/>
    <x v="193"/>
    <x v="2"/>
    <s v="Low"/>
    <n v="1857.59"/>
    <n v="120"/>
    <n v="125"/>
    <n v="232198.75"/>
    <n v="11609.94"/>
    <n v="220588.81"/>
    <n v="220.59"/>
    <n v="222910.8"/>
    <n v="-2321.9899999999998"/>
    <n v="-2.3199999999999998"/>
    <d v="2024-08-08T00:00:00"/>
    <x v="2"/>
    <s v="Q3"/>
    <x v="3"/>
    <s v="Grace Williams"/>
    <x v="2"/>
    <x v="6"/>
  </r>
  <r>
    <x v="3"/>
    <x v="255"/>
    <x v="3"/>
    <s v="None"/>
    <n v="2124.1"/>
    <n v="250"/>
    <n v="350"/>
    <n v="743435"/>
    <n v="0"/>
    <n v="743435"/>
    <n v="743.43"/>
    <n v="531025"/>
    <n v="212410"/>
    <n v="212.41"/>
    <d v="2024-08-08T00:00:00"/>
    <x v="2"/>
    <s v="Q3"/>
    <x v="3"/>
    <s v="Steve Wilson"/>
    <x v="3"/>
    <x v="2"/>
  </r>
  <r>
    <x v="0"/>
    <x v="244"/>
    <x v="3"/>
    <s v="Medium"/>
    <n v="1679.64"/>
    <n v="250"/>
    <n v="125"/>
    <n v="209955"/>
    <n v="20995.5"/>
    <n v="188959.5"/>
    <n v="188.96"/>
    <n v="419910"/>
    <n v="-230950.5"/>
    <n v="-230.95"/>
    <d v="2024-08-10T00:00:00"/>
    <x v="2"/>
    <s v="Q3"/>
    <x v="3"/>
    <s v="Hannah Smith"/>
    <x v="3"/>
    <x v="6"/>
  </r>
  <r>
    <x v="3"/>
    <x v="231"/>
    <x v="5"/>
    <s v="Medium"/>
    <n v="1978.24"/>
    <n v="260"/>
    <n v="350"/>
    <n v="692384"/>
    <n v="69238.399999999994"/>
    <n v="623145.6"/>
    <n v="623.15"/>
    <n v="514342.40000000002"/>
    <n v="108803.2"/>
    <n v="108.8"/>
    <d v="2024-08-10T00:00:00"/>
    <x v="2"/>
    <s v="Q3"/>
    <x v="3"/>
    <s v="Hannah Brown"/>
    <x v="5"/>
    <x v="0"/>
  </r>
  <r>
    <x v="0"/>
    <x v="278"/>
    <x v="1"/>
    <s v="Low"/>
    <n v="2954.49"/>
    <n v="10"/>
    <n v="125"/>
    <n v="369311.25"/>
    <n v="18465.560000000001"/>
    <n v="350845.69"/>
    <n v="350.85"/>
    <n v="29544.9"/>
    <n v="321300.78999999998"/>
    <n v="321.3"/>
    <d v="2024-08-10T00:00:00"/>
    <x v="2"/>
    <s v="Q3"/>
    <x v="3"/>
    <s v="Oscar Martinez"/>
    <x v="1"/>
    <x v="5"/>
  </r>
  <r>
    <x v="4"/>
    <x v="278"/>
    <x v="4"/>
    <s v="High"/>
    <n v="1970.26"/>
    <n v="3"/>
    <n v="12"/>
    <n v="23643.119999999999"/>
    <n v="3546.47"/>
    <n v="20096.650000000001"/>
    <n v="20.100000000000001"/>
    <n v="5910.78"/>
    <n v="14185.87"/>
    <n v="14.19"/>
    <d v="2024-08-11T00:00:00"/>
    <x v="2"/>
    <s v="Q3"/>
    <x v="3"/>
    <s v="Oscar Martinez"/>
    <x v="4"/>
    <x v="3"/>
  </r>
  <r>
    <x v="0"/>
    <x v="201"/>
    <x v="4"/>
    <s v="High"/>
    <n v="1376.68"/>
    <n v="3"/>
    <n v="125"/>
    <n v="172085"/>
    <n v="25812.75"/>
    <n v="146272.25"/>
    <n v="146.27000000000001"/>
    <n v="4130.04"/>
    <n v="142142.21"/>
    <n v="142.13999999999999"/>
    <d v="2024-08-12T00:00:00"/>
    <x v="2"/>
    <s v="Q3"/>
    <x v="3"/>
    <s v="Paul Moore"/>
    <x v="4"/>
    <x v="1"/>
  </r>
  <r>
    <x v="4"/>
    <x v="169"/>
    <x v="3"/>
    <s v="Medium"/>
    <n v="639.86"/>
    <n v="250"/>
    <n v="12"/>
    <n v="7678.32"/>
    <n v="767.83"/>
    <n v="6910.49"/>
    <n v="6.91"/>
    <n v="159965"/>
    <n v="-153054.51"/>
    <n v="-153.05000000000001"/>
    <d v="2024-08-12T00:00:00"/>
    <x v="2"/>
    <s v="Q3"/>
    <x v="3"/>
    <s v="Grace Johnson"/>
    <x v="3"/>
    <x v="1"/>
  </r>
  <r>
    <x v="1"/>
    <x v="243"/>
    <x v="0"/>
    <s v="High"/>
    <n v="540.26"/>
    <n v="5"/>
    <n v="15"/>
    <n v="8103.9"/>
    <n v="1215.58"/>
    <n v="6888.32"/>
    <n v="6.89"/>
    <n v="2701.3"/>
    <n v="4187.0200000000004"/>
    <n v="4.1900000000000004"/>
    <d v="2024-08-12T00:00:00"/>
    <x v="2"/>
    <s v="Q3"/>
    <x v="3"/>
    <s v="Hannah Moore"/>
    <x v="0"/>
    <x v="3"/>
  </r>
  <r>
    <x v="3"/>
    <x v="162"/>
    <x v="2"/>
    <s v="Low"/>
    <n v="1699.12"/>
    <n v="120"/>
    <n v="350"/>
    <n v="594692"/>
    <n v="29734.6"/>
    <n v="564957.4"/>
    <n v="564.96"/>
    <n v="203894.39999999999"/>
    <n v="361063"/>
    <n v="361.06"/>
    <d v="2024-08-12T00:00:00"/>
    <x v="2"/>
    <s v="Q3"/>
    <x v="3"/>
    <s v="David Moore"/>
    <x v="2"/>
    <x v="1"/>
  </r>
  <r>
    <x v="0"/>
    <x v="286"/>
    <x v="2"/>
    <s v="None"/>
    <n v="1343.65"/>
    <n v="120"/>
    <n v="125"/>
    <n v="167956.25"/>
    <n v="0"/>
    <n v="167956.25"/>
    <n v="167.96"/>
    <n v="161238"/>
    <n v="6718.25"/>
    <n v="6.72"/>
    <d v="2024-08-12T00:00:00"/>
    <x v="2"/>
    <s v="Q3"/>
    <x v="3"/>
    <s v="Paul Rodriguez"/>
    <x v="2"/>
    <x v="6"/>
  </r>
  <r>
    <x v="1"/>
    <x v="201"/>
    <x v="0"/>
    <s v="Low"/>
    <n v="1304.68"/>
    <n v="5"/>
    <n v="15"/>
    <n v="19570.2"/>
    <n v="978.51"/>
    <n v="18591.689999999999"/>
    <n v="18.59"/>
    <n v="6523.4"/>
    <n v="12068.29"/>
    <n v="12.07"/>
    <d v="2024-08-13T00:00:00"/>
    <x v="2"/>
    <s v="Q3"/>
    <x v="3"/>
    <s v="Paul Moore"/>
    <x v="0"/>
    <x v="7"/>
  </r>
  <r>
    <x v="3"/>
    <x v="162"/>
    <x v="1"/>
    <s v="Low"/>
    <n v="3611.35"/>
    <n v="10"/>
    <n v="350"/>
    <n v="1263972.5"/>
    <n v="63198.62"/>
    <n v="1200773.8799999999"/>
    <n v="1200.77"/>
    <n v="36113.5"/>
    <n v="1164660.3799999999"/>
    <n v="1164.6600000000001"/>
    <d v="2024-08-13T00:00:00"/>
    <x v="2"/>
    <s v="Q3"/>
    <x v="3"/>
    <s v="David Moore"/>
    <x v="1"/>
    <x v="4"/>
  </r>
  <r>
    <x v="3"/>
    <x v="172"/>
    <x v="1"/>
    <s v="Medium"/>
    <n v="2762.48"/>
    <n v="10"/>
    <n v="350"/>
    <n v="966868"/>
    <n v="96686.8"/>
    <n v="870181.2"/>
    <n v="870.18"/>
    <n v="27624.799999999999"/>
    <n v="842556.4"/>
    <n v="842.56"/>
    <d v="2024-08-13T00:00:00"/>
    <x v="2"/>
    <s v="Q3"/>
    <x v="3"/>
    <s v="Grace Moore"/>
    <x v="1"/>
    <x v="7"/>
  </r>
  <r>
    <x v="1"/>
    <x v="236"/>
    <x v="0"/>
    <s v="Low"/>
    <n v="1168.5999999999999"/>
    <n v="5"/>
    <n v="15"/>
    <n v="17529"/>
    <n v="876.45"/>
    <n v="16652.55"/>
    <n v="16.649999999999999"/>
    <n v="5843"/>
    <n v="10809.55"/>
    <n v="10.81"/>
    <d v="2024-08-14T00:00:00"/>
    <x v="2"/>
    <s v="Q3"/>
    <x v="3"/>
    <s v="Charlie Johnson"/>
    <x v="0"/>
    <x v="6"/>
  </r>
  <r>
    <x v="4"/>
    <x v="196"/>
    <x v="2"/>
    <s v="High"/>
    <n v="1190.31"/>
    <n v="120"/>
    <n v="12"/>
    <n v="14283.72"/>
    <n v="2142.56"/>
    <n v="12141.16"/>
    <n v="12.14"/>
    <n v="142837.20000000001"/>
    <n v="-130696.04"/>
    <n v="-130.69999999999999"/>
    <d v="2024-08-15T00:00:00"/>
    <x v="2"/>
    <s v="Q3"/>
    <x v="3"/>
    <s v="Rachel Miller"/>
    <x v="2"/>
    <x v="0"/>
  </r>
  <r>
    <x v="2"/>
    <x v="284"/>
    <x v="5"/>
    <s v="High"/>
    <n v="477.43"/>
    <n v="260"/>
    <n v="300"/>
    <n v="143229"/>
    <n v="21484.35"/>
    <n v="121744.65"/>
    <n v="121.74"/>
    <n v="124131.8"/>
    <n v="-2387.15"/>
    <n v="-2.39"/>
    <d v="2024-08-16T00:00:00"/>
    <x v="2"/>
    <s v="Q3"/>
    <x v="3"/>
    <s v="Charlie Gonzalez"/>
    <x v="5"/>
    <x v="4"/>
  </r>
  <r>
    <x v="4"/>
    <x v="201"/>
    <x v="1"/>
    <s v="High"/>
    <n v="873.7"/>
    <n v="10"/>
    <n v="12"/>
    <n v="10484.4"/>
    <n v="1572.66"/>
    <n v="8911.74"/>
    <n v="8.91"/>
    <n v="8737"/>
    <n v="174.74"/>
    <n v="0.17"/>
    <d v="2024-08-16T00:00:00"/>
    <x v="2"/>
    <s v="Q3"/>
    <x v="3"/>
    <s v="Paul Moore"/>
    <x v="1"/>
    <x v="6"/>
  </r>
  <r>
    <x v="3"/>
    <x v="166"/>
    <x v="5"/>
    <s v="Low"/>
    <n v="3095.57"/>
    <n v="260"/>
    <n v="350"/>
    <n v="1083449.5"/>
    <n v="54172.480000000003"/>
    <n v="1029277.02"/>
    <n v="1029.28"/>
    <n v="804848.2"/>
    <n v="224428.82"/>
    <n v="224.43"/>
    <d v="2024-08-16T00:00:00"/>
    <x v="2"/>
    <s v="Q3"/>
    <x v="3"/>
    <s v="Julia Gonzalez"/>
    <x v="5"/>
    <x v="1"/>
  </r>
  <r>
    <x v="0"/>
    <x v="201"/>
    <x v="1"/>
    <s v="Low"/>
    <n v="1547.55"/>
    <n v="10"/>
    <n v="125"/>
    <n v="193443.75"/>
    <n v="9672.19"/>
    <n v="183771.56"/>
    <n v="183.77"/>
    <n v="15475.5"/>
    <n v="168296.06"/>
    <n v="168.3"/>
    <d v="2024-08-16T00:00:00"/>
    <x v="2"/>
    <s v="Q3"/>
    <x v="3"/>
    <s v="Paul Moore"/>
    <x v="1"/>
    <x v="4"/>
  </r>
  <r>
    <x v="1"/>
    <x v="162"/>
    <x v="3"/>
    <s v="High"/>
    <n v="1988.58"/>
    <n v="250"/>
    <n v="15"/>
    <n v="29828.7"/>
    <n v="4474.3100000000004"/>
    <n v="25354.39"/>
    <n v="25.35"/>
    <n v="497145"/>
    <n v="-471790.61"/>
    <n v="-471.79"/>
    <d v="2024-08-17T00:00:00"/>
    <x v="2"/>
    <s v="Q3"/>
    <x v="3"/>
    <s v="David Moore"/>
    <x v="3"/>
    <x v="1"/>
  </r>
  <r>
    <x v="0"/>
    <x v="171"/>
    <x v="0"/>
    <s v="Medium"/>
    <n v="1820.19"/>
    <n v="5"/>
    <n v="125"/>
    <n v="227523.75"/>
    <n v="22752.38"/>
    <n v="204771.37"/>
    <n v="204.77"/>
    <n v="9100.9500000000007"/>
    <n v="195670.42"/>
    <n v="195.67"/>
    <d v="2024-08-17T00:00:00"/>
    <x v="2"/>
    <s v="Q3"/>
    <x v="3"/>
    <s v="Julia Brown"/>
    <x v="0"/>
    <x v="2"/>
  </r>
  <r>
    <x v="1"/>
    <x v="168"/>
    <x v="4"/>
    <s v="None"/>
    <n v="1193.25"/>
    <n v="3"/>
    <n v="15"/>
    <n v="17898.75"/>
    <n v="0"/>
    <n v="17898.75"/>
    <n v="17.899999999999999"/>
    <n v="3579.75"/>
    <n v="14319"/>
    <n v="14.32"/>
    <d v="2024-08-18T00:00:00"/>
    <x v="2"/>
    <s v="Q3"/>
    <x v="3"/>
    <s v="Eva Taylor"/>
    <x v="4"/>
    <x v="1"/>
  </r>
  <r>
    <x v="3"/>
    <x v="165"/>
    <x v="2"/>
    <s v="High"/>
    <n v="3567.32"/>
    <n v="120"/>
    <n v="350"/>
    <n v="1248562"/>
    <n v="187284.3"/>
    <n v="1061277.7"/>
    <n v="1061.28"/>
    <n v="428078.4"/>
    <n v="633199.30000000005"/>
    <n v="633.20000000000005"/>
    <d v="2024-08-19T00:00:00"/>
    <x v="2"/>
    <s v="Q3"/>
    <x v="3"/>
    <s v="Julia Davis"/>
    <x v="2"/>
    <x v="6"/>
  </r>
  <r>
    <x v="0"/>
    <x v="282"/>
    <x v="2"/>
    <s v="None"/>
    <n v="2418.1999999999998"/>
    <n v="120"/>
    <n v="125"/>
    <n v="302275"/>
    <n v="0"/>
    <n v="302275"/>
    <n v="302.27"/>
    <n v="290184"/>
    <n v="12091"/>
    <n v="12.09"/>
    <d v="2024-08-19T00:00:00"/>
    <x v="2"/>
    <s v="Q3"/>
    <x v="3"/>
    <s v="Eva Miller"/>
    <x v="2"/>
    <x v="2"/>
  </r>
  <r>
    <x v="3"/>
    <x v="173"/>
    <x v="3"/>
    <s v="High"/>
    <n v="1204.71"/>
    <n v="250"/>
    <n v="350"/>
    <n v="421648.5"/>
    <n v="63247.27"/>
    <n v="358401.23"/>
    <n v="358.4"/>
    <n v="301177.5"/>
    <n v="57223.73"/>
    <n v="57.22"/>
    <d v="2024-08-20T00:00:00"/>
    <x v="2"/>
    <s v="Q3"/>
    <x v="3"/>
    <s v="Paul Davis"/>
    <x v="3"/>
    <x v="3"/>
  </r>
  <r>
    <x v="1"/>
    <x v="170"/>
    <x v="3"/>
    <s v="Medium"/>
    <n v="1762.34"/>
    <n v="250"/>
    <n v="15"/>
    <n v="26435.1"/>
    <n v="2643.51"/>
    <n v="23791.59"/>
    <n v="23.79"/>
    <n v="440585"/>
    <n v="-416793.41"/>
    <n v="-416.79"/>
    <d v="2024-08-21T00:00:00"/>
    <x v="2"/>
    <s v="Q3"/>
    <x v="3"/>
    <s v="Ian Jones"/>
    <x v="3"/>
    <x v="2"/>
  </r>
  <r>
    <x v="4"/>
    <x v="237"/>
    <x v="0"/>
    <s v="Low"/>
    <n v="941.22"/>
    <n v="5"/>
    <n v="12"/>
    <n v="11294.64"/>
    <n v="564.73"/>
    <n v="10729.91"/>
    <n v="10.73"/>
    <n v="4706.1000000000004"/>
    <n v="6023.81"/>
    <n v="6.02"/>
    <d v="2024-08-21T00:00:00"/>
    <x v="2"/>
    <s v="Q3"/>
    <x v="3"/>
    <s v="Hannah Johnson"/>
    <x v="0"/>
    <x v="6"/>
  </r>
  <r>
    <x v="0"/>
    <x v="189"/>
    <x v="5"/>
    <s v="None"/>
    <n v="2354.77"/>
    <n v="260"/>
    <n v="125"/>
    <n v="294346.25"/>
    <n v="0"/>
    <n v="294346.25"/>
    <n v="294.35000000000002"/>
    <n v="612240.19999999995"/>
    <n v="-317893.95"/>
    <n v="-317.89"/>
    <d v="2024-08-22T00:00:00"/>
    <x v="2"/>
    <s v="Q3"/>
    <x v="3"/>
    <s v="Oscar Jackson"/>
    <x v="5"/>
    <x v="2"/>
  </r>
  <r>
    <x v="2"/>
    <x v="170"/>
    <x v="1"/>
    <s v="Low"/>
    <n v="771.53"/>
    <n v="10"/>
    <n v="300"/>
    <n v="231459"/>
    <n v="11572.95"/>
    <n v="219886.05"/>
    <n v="219.89"/>
    <n v="7715.3"/>
    <n v="212170.75"/>
    <n v="212.17"/>
    <d v="2024-08-22T00:00:00"/>
    <x v="2"/>
    <s v="Q3"/>
    <x v="3"/>
    <s v="Ian Jones"/>
    <x v="1"/>
    <x v="3"/>
  </r>
  <r>
    <x v="0"/>
    <x v="253"/>
    <x v="5"/>
    <s v="None"/>
    <n v="1781.24"/>
    <n v="260"/>
    <n v="125"/>
    <n v="222655"/>
    <n v="0"/>
    <n v="222655"/>
    <n v="222.66"/>
    <n v="463122.4"/>
    <n v="-240467.4"/>
    <n v="-240.47"/>
    <d v="2024-08-23T00:00:00"/>
    <x v="2"/>
    <s v="Q3"/>
    <x v="3"/>
    <s v="Hannah Jackson"/>
    <x v="5"/>
    <x v="4"/>
  </r>
  <r>
    <x v="0"/>
    <x v="253"/>
    <x v="4"/>
    <s v="None"/>
    <n v="1097.33"/>
    <n v="3"/>
    <n v="125"/>
    <n v="137166.25"/>
    <n v="0"/>
    <n v="137166.25"/>
    <n v="137.16999999999999"/>
    <n v="3291.99"/>
    <n v="133874.26"/>
    <n v="133.87"/>
    <d v="2024-08-23T00:00:00"/>
    <x v="2"/>
    <s v="Q3"/>
    <x v="3"/>
    <s v="Hannah Jackson"/>
    <x v="4"/>
    <x v="6"/>
  </r>
  <r>
    <x v="1"/>
    <x v="213"/>
    <x v="2"/>
    <s v="Low"/>
    <n v="799.98"/>
    <n v="120"/>
    <n v="15"/>
    <n v="11999.7"/>
    <n v="599.99"/>
    <n v="11399.71"/>
    <n v="11.4"/>
    <n v="95997.6"/>
    <n v="-84597.89"/>
    <n v="-84.6"/>
    <d v="2024-08-24T00:00:00"/>
    <x v="2"/>
    <s v="Q3"/>
    <x v="3"/>
    <s v="Julia Martin"/>
    <x v="2"/>
    <x v="0"/>
  </r>
  <r>
    <x v="0"/>
    <x v="232"/>
    <x v="0"/>
    <s v="Medium"/>
    <n v="2641.05"/>
    <n v="5"/>
    <n v="125"/>
    <n v="330131.25"/>
    <n v="33013.120000000003"/>
    <n v="297118.13"/>
    <n v="297.12"/>
    <n v="13205.25"/>
    <n v="283912.88"/>
    <n v="283.91000000000003"/>
    <d v="2024-08-24T00:00:00"/>
    <x v="2"/>
    <s v="Q3"/>
    <x v="3"/>
    <s v="Paul Thomas"/>
    <x v="0"/>
    <x v="1"/>
  </r>
  <r>
    <x v="0"/>
    <x v="257"/>
    <x v="5"/>
    <s v="Low"/>
    <n v="2448.02"/>
    <n v="260"/>
    <n v="125"/>
    <n v="306002.5"/>
    <n v="15300.12"/>
    <n v="290702.38"/>
    <n v="290.7"/>
    <n v="636485.19999999995"/>
    <n v="-345782.82"/>
    <n v="-345.78"/>
    <d v="2024-08-24T00:00:00"/>
    <x v="2"/>
    <s v="Q3"/>
    <x v="3"/>
    <s v="Rachel Smith"/>
    <x v="5"/>
    <x v="0"/>
  </r>
  <r>
    <x v="4"/>
    <x v="217"/>
    <x v="0"/>
    <s v="Medium"/>
    <n v="984.02"/>
    <n v="5"/>
    <n v="12"/>
    <n v="11808.24"/>
    <n v="1180.82"/>
    <n v="10627.42"/>
    <n v="10.63"/>
    <n v="4920.1000000000004"/>
    <n v="5707.32"/>
    <n v="5.71"/>
    <d v="2024-08-24T00:00:00"/>
    <x v="2"/>
    <s v="Q3"/>
    <x v="3"/>
    <s v="Laura Anderson"/>
    <x v="0"/>
    <x v="3"/>
  </r>
  <r>
    <x v="4"/>
    <x v="255"/>
    <x v="3"/>
    <s v="High"/>
    <n v="681.21"/>
    <n v="250"/>
    <n v="12"/>
    <n v="8174.52"/>
    <n v="1226.18"/>
    <n v="6948.34"/>
    <n v="6.95"/>
    <n v="170302.5"/>
    <n v="-163354.16"/>
    <n v="-163.35"/>
    <d v="2024-08-25T00:00:00"/>
    <x v="2"/>
    <s v="Q3"/>
    <x v="3"/>
    <s v="Steve Wilson"/>
    <x v="3"/>
    <x v="3"/>
  </r>
  <r>
    <x v="2"/>
    <x v="247"/>
    <x v="2"/>
    <s v="Low"/>
    <n v="212"/>
    <n v="120"/>
    <n v="300"/>
    <n v="63600"/>
    <n v="3180"/>
    <n v="60420"/>
    <n v="60.42"/>
    <n v="25440"/>
    <n v="34980"/>
    <n v="34.979999999999997"/>
    <d v="2024-08-25T00:00:00"/>
    <x v="2"/>
    <s v="Q3"/>
    <x v="3"/>
    <s v="Alice Anderson"/>
    <x v="2"/>
    <x v="5"/>
  </r>
  <r>
    <x v="3"/>
    <x v="297"/>
    <x v="1"/>
    <s v="High"/>
    <n v="1660.29"/>
    <n v="10"/>
    <n v="350"/>
    <n v="581101.5"/>
    <n v="87165.22"/>
    <n v="493936.28"/>
    <n v="493.94"/>
    <n v="16602.900000000001"/>
    <n v="477333.38"/>
    <n v="477.33"/>
    <d v="2024-08-26T00:00:00"/>
    <x v="2"/>
    <s v="Q3"/>
    <x v="3"/>
    <s v="Rachel Rodriguez"/>
    <x v="1"/>
    <x v="4"/>
  </r>
  <r>
    <x v="0"/>
    <x v="171"/>
    <x v="0"/>
    <s v="Low"/>
    <n v="1822.19"/>
    <n v="5"/>
    <n v="125"/>
    <n v="227773.75"/>
    <n v="11388.69"/>
    <n v="216385.06"/>
    <n v="216.39"/>
    <n v="9110.9500000000007"/>
    <n v="207274.11"/>
    <n v="207.27"/>
    <d v="2024-08-26T00:00:00"/>
    <x v="2"/>
    <s v="Q3"/>
    <x v="3"/>
    <s v="Julia Brown"/>
    <x v="0"/>
    <x v="7"/>
  </r>
  <r>
    <x v="4"/>
    <x v="264"/>
    <x v="4"/>
    <s v="Low"/>
    <n v="877.91"/>
    <n v="3"/>
    <n v="12"/>
    <n v="10534.92"/>
    <n v="526.75"/>
    <n v="10008.17"/>
    <n v="10.01"/>
    <n v="2633.73"/>
    <n v="7374.44"/>
    <n v="7.37"/>
    <d v="2024-08-26T00:00:00"/>
    <x v="2"/>
    <s v="Q3"/>
    <x v="3"/>
    <s v="Laura Miller"/>
    <x v="4"/>
    <x v="1"/>
  </r>
  <r>
    <x v="3"/>
    <x v="173"/>
    <x v="5"/>
    <s v="Low"/>
    <n v="1996.14"/>
    <n v="260"/>
    <n v="350"/>
    <n v="698649"/>
    <n v="34932.449999999997"/>
    <n v="663716.55000000005"/>
    <n v="663.72"/>
    <n v="518996.4"/>
    <n v="144720.15"/>
    <n v="144.72"/>
    <d v="2024-08-27T00:00:00"/>
    <x v="2"/>
    <s v="Q3"/>
    <x v="3"/>
    <s v="Paul Davis"/>
    <x v="5"/>
    <x v="5"/>
  </r>
  <r>
    <x v="0"/>
    <x v="191"/>
    <x v="2"/>
    <s v="None"/>
    <n v="2217.0700000000002"/>
    <n v="120"/>
    <n v="125"/>
    <n v="277133.75"/>
    <n v="0"/>
    <n v="277133.75"/>
    <n v="277.13"/>
    <n v="266048.40000000002"/>
    <n v="11085.35"/>
    <n v="11.09"/>
    <d v="2024-08-28T00:00:00"/>
    <x v="2"/>
    <s v="Q3"/>
    <x v="3"/>
    <s v="Oscar Taylor"/>
    <x v="2"/>
    <x v="7"/>
  </r>
  <r>
    <x v="4"/>
    <x v="152"/>
    <x v="5"/>
    <s v="Low"/>
    <n v="1255.1300000000001"/>
    <n v="260"/>
    <n v="12"/>
    <n v="15061.56"/>
    <n v="753.08"/>
    <n v="14308.48"/>
    <n v="14.31"/>
    <n v="326333.8"/>
    <n v="-312025.32"/>
    <n v="-312.02999999999997"/>
    <d v="2024-08-29T00:00:00"/>
    <x v="2"/>
    <s v="Q3"/>
    <x v="3"/>
    <s v="Oscar Jones"/>
    <x v="5"/>
    <x v="0"/>
  </r>
  <r>
    <x v="0"/>
    <x v="262"/>
    <x v="4"/>
    <s v="None"/>
    <n v="1617.7"/>
    <n v="3"/>
    <n v="125"/>
    <n v="202212.5"/>
    <n v="0"/>
    <n v="202212.5"/>
    <n v="202.21"/>
    <n v="4853.1000000000004"/>
    <n v="197359.4"/>
    <n v="197.36"/>
    <d v="2024-08-29T00:00:00"/>
    <x v="2"/>
    <s v="Q3"/>
    <x v="3"/>
    <s v="Bob Gonzalez"/>
    <x v="4"/>
    <x v="6"/>
  </r>
  <r>
    <x v="4"/>
    <x v="214"/>
    <x v="0"/>
    <s v="None"/>
    <n v="706.33"/>
    <n v="5"/>
    <n v="12"/>
    <n v="8475.9599999999991"/>
    <n v="0"/>
    <n v="8475.9599999999991"/>
    <n v="8.48"/>
    <n v="3531.65"/>
    <n v="4944.3100000000004"/>
    <n v="4.9400000000000004"/>
    <d v="2024-08-29T00:00:00"/>
    <x v="2"/>
    <s v="Q3"/>
    <x v="3"/>
    <s v="Frank Moore"/>
    <x v="0"/>
    <x v="7"/>
  </r>
  <r>
    <x v="1"/>
    <x v="291"/>
    <x v="1"/>
    <s v="High"/>
    <n v="806.58"/>
    <n v="10"/>
    <n v="15"/>
    <n v="12098.7"/>
    <n v="1814.81"/>
    <n v="10283.89"/>
    <n v="10.28"/>
    <n v="8065.8"/>
    <n v="2218.09"/>
    <n v="2.2200000000000002"/>
    <d v="2024-08-30T00:00:00"/>
    <x v="2"/>
    <s v="Q3"/>
    <x v="3"/>
    <s v="Grace Davis"/>
    <x v="1"/>
    <x v="0"/>
  </r>
  <r>
    <x v="4"/>
    <x v="156"/>
    <x v="3"/>
    <s v="Medium"/>
    <n v="701.4"/>
    <n v="250"/>
    <n v="12"/>
    <n v="8416.7999999999993"/>
    <n v="841.68"/>
    <n v="7575.12"/>
    <n v="7.58"/>
    <n v="175350"/>
    <n v="-167774.88"/>
    <n v="-167.77"/>
    <d v="2024-08-30T00:00:00"/>
    <x v="2"/>
    <s v="Q3"/>
    <x v="3"/>
    <s v="Kevin Smith"/>
    <x v="3"/>
    <x v="5"/>
  </r>
  <r>
    <x v="4"/>
    <x v="167"/>
    <x v="3"/>
    <s v="Medium"/>
    <n v="1625.83"/>
    <n v="250"/>
    <n v="12"/>
    <n v="19509.96"/>
    <n v="1951"/>
    <n v="17558.96"/>
    <n v="17.559999999999999"/>
    <n v="406457.5"/>
    <n v="-388898.54"/>
    <n v="-388.9"/>
    <d v="2024-08-31T00:00:00"/>
    <x v="2"/>
    <s v="Q3"/>
    <x v="3"/>
    <s v="Quincy Brown"/>
    <x v="3"/>
    <x v="3"/>
  </r>
  <r>
    <x v="2"/>
    <x v="169"/>
    <x v="1"/>
    <s v="Low"/>
    <n v="631.45000000000005"/>
    <n v="10"/>
    <n v="300"/>
    <n v="189435"/>
    <n v="9471.75"/>
    <n v="179963.25"/>
    <n v="179.96"/>
    <n v="6314.5"/>
    <n v="173648.75"/>
    <n v="173.65"/>
    <d v="2024-08-31T00:00:00"/>
    <x v="2"/>
    <s v="Q3"/>
    <x v="3"/>
    <s v="Grace Johnson"/>
    <x v="1"/>
    <x v="3"/>
  </r>
  <r>
    <x v="4"/>
    <x v="257"/>
    <x v="3"/>
    <s v="Medium"/>
    <n v="775.32"/>
    <n v="250"/>
    <n v="12"/>
    <n v="9303.84"/>
    <n v="930.38"/>
    <n v="8373.4599999999991"/>
    <n v="8.3699999999999992"/>
    <n v="193830"/>
    <n v="-185456.54"/>
    <n v="-185.46"/>
    <d v="2024-09-01T00:00:00"/>
    <x v="0"/>
    <s v="Q3"/>
    <x v="3"/>
    <s v="Rachel Smith"/>
    <x v="3"/>
    <x v="0"/>
  </r>
  <r>
    <x v="3"/>
    <x v="159"/>
    <x v="0"/>
    <s v="Low"/>
    <n v="1156.32"/>
    <n v="5"/>
    <n v="350"/>
    <n v="404712"/>
    <n v="20235.599999999999"/>
    <n v="384476.4"/>
    <n v="384.48"/>
    <n v="5781.6"/>
    <n v="378694.8"/>
    <n v="378.69"/>
    <d v="2024-09-01T00:00:00"/>
    <x v="0"/>
    <s v="Q3"/>
    <x v="3"/>
    <s v="Charlie Davis"/>
    <x v="0"/>
    <x v="2"/>
  </r>
  <r>
    <x v="1"/>
    <x v="292"/>
    <x v="0"/>
    <s v="Low"/>
    <n v="1388.95"/>
    <n v="5"/>
    <n v="15"/>
    <n v="20834.25"/>
    <n v="1041.71"/>
    <n v="19792.54"/>
    <n v="19.79"/>
    <n v="6944.75"/>
    <n v="12847.79"/>
    <n v="12.85"/>
    <d v="2024-09-01T00:00:00"/>
    <x v="0"/>
    <s v="Q3"/>
    <x v="3"/>
    <s v="Frank Lopez"/>
    <x v="0"/>
    <x v="3"/>
  </r>
  <r>
    <x v="4"/>
    <x v="156"/>
    <x v="0"/>
    <s v="High"/>
    <n v="1587.48"/>
    <n v="5"/>
    <n v="12"/>
    <n v="19049.759999999998"/>
    <n v="2857.46"/>
    <n v="16192.3"/>
    <n v="16.190000000000001"/>
    <n v="7937.4"/>
    <n v="8254.9"/>
    <n v="8.25"/>
    <d v="2024-09-02T00:00:00"/>
    <x v="0"/>
    <s v="Q3"/>
    <x v="3"/>
    <s v="Kevin Smith"/>
    <x v="0"/>
    <x v="4"/>
  </r>
  <r>
    <x v="1"/>
    <x v="174"/>
    <x v="1"/>
    <s v="High"/>
    <n v="764.65"/>
    <n v="10"/>
    <n v="15"/>
    <n v="11469.75"/>
    <n v="1720.46"/>
    <n v="9749.2900000000009"/>
    <n v="9.75"/>
    <n v="7646.5"/>
    <n v="2102.79"/>
    <n v="2.1"/>
    <d v="2024-09-02T00:00:00"/>
    <x v="0"/>
    <s v="Q3"/>
    <x v="3"/>
    <s v="Tina Williams"/>
    <x v="1"/>
    <x v="3"/>
  </r>
  <r>
    <x v="2"/>
    <x v="224"/>
    <x v="4"/>
    <s v="High"/>
    <n v="974.18"/>
    <n v="3"/>
    <n v="300"/>
    <n v="292254"/>
    <n v="43838.1"/>
    <n v="248415.9"/>
    <n v="248.42"/>
    <n v="2922.54"/>
    <n v="245493.36"/>
    <n v="245.49"/>
    <d v="2024-09-02T00:00:00"/>
    <x v="0"/>
    <s v="Q3"/>
    <x v="3"/>
    <s v="Steve Moore"/>
    <x v="4"/>
    <x v="3"/>
  </r>
  <r>
    <x v="3"/>
    <x v="249"/>
    <x v="0"/>
    <s v="Medium"/>
    <n v="2194.73"/>
    <n v="5"/>
    <n v="350"/>
    <n v="768155.5"/>
    <n v="76815.55"/>
    <n v="691339.95"/>
    <n v="691.34"/>
    <n v="10973.65"/>
    <n v="680366.3"/>
    <n v="680.37"/>
    <d v="2024-09-02T00:00:00"/>
    <x v="0"/>
    <s v="Q3"/>
    <x v="3"/>
    <s v="Bob Brown"/>
    <x v="0"/>
    <x v="2"/>
  </r>
  <r>
    <x v="3"/>
    <x v="267"/>
    <x v="3"/>
    <s v="High"/>
    <n v="3280.97"/>
    <n v="250"/>
    <n v="350"/>
    <n v="1148339.5"/>
    <n v="172250.92"/>
    <n v="976088.58"/>
    <n v="976.09"/>
    <n v="820242.5"/>
    <n v="155846.07999999999"/>
    <n v="155.85"/>
    <d v="2024-09-02T00:00:00"/>
    <x v="0"/>
    <s v="Q3"/>
    <x v="3"/>
    <s v="Tina Johnson"/>
    <x v="3"/>
    <x v="7"/>
  </r>
  <r>
    <x v="3"/>
    <x v="198"/>
    <x v="3"/>
    <s v="None"/>
    <n v="3276.57"/>
    <n v="250"/>
    <n v="350"/>
    <n v="1146799.5"/>
    <n v="0"/>
    <n v="1146799.5"/>
    <n v="1146.8"/>
    <n v="819142.5"/>
    <n v="327657"/>
    <n v="327.66000000000003"/>
    <d v="2024-09-03T00:00:00"/>
    <x v="0"/>
    <s v="Q3"/>
    <x v="3"/>
    <s v="Laura Davis"/>
    <x v="3"/>
    <x v="4"/>
  </r>
  <r>
    <x v="1"/>
    <x v="227"/>
    <x v="4"/>
    <s v="Low"/>
    <n v="885.94"/>
    <n v="3"/>
    <n v="15"/>
    <n v="13289.1"/>
    <n v="664.46"/>
    <n v="12624.64"/>
    <n v="12.62"/>
    <n v="2657.82"/>
    <n v="9966.82"/>
    <n v="9.9700000000000006"/>
    <d v="2024-09-03T00:00:00"/>
    <x v="0"/>
    <s v="Q3"/>
    <x v="3"/>
    <s v="Hannah Miller"/>
    <x v="4"/>
    <x v="7"/>
  </r>
  <r>
    <x v="3"/>
    <x v="244"/>
    <x v="2"/>
    <s v="High"/>
    <n v="2686.43"/>
    <n v="120"/>
    <n v="350"/>
    <n v="940250.5"/>
    <n v="141037.57"/>
    <n v="799212.93"/>
    <n v="799.21"/>
    <n v="322371.59999999998"/>
    <n v="476841.33"/>
    <n v="476.84"/>
    <d v="2024-09-03T00:00:00"/>
    <x v="0"/>
    <s v="Q3"/>
    <x v="3"/>
    <s v="Hannah Smith"/>
    <x v="2"/>
    <x v="7"/>
  </r>
  <r>
    <x v="2"/>
    <x v="266"/>
    <x v="1"/>
    <s v="High"/>
    <n v="356.57"/>
    <n v="10"/>
    <n v="300"/>
    <n v="106971"/>
    <n v="16045.65"/>
    <n v="90925.35"/>
    <n v="90.93"/>
    <n v="3565.7"/>
    <n v="87359.65"/>
    <n v="87.36"/>
    <d v="2024-09-03T00:00:00"/>
    <x v="0"/>
    <s v="Q3"/>
    <x v="3"/>
    <s v="Paul Wilson"/>
    <x v="1"/>
    <x v="3"/>
  </r>
  <r>
    <x v="0"/>
    <x v="215"/>
    <x v="4"/>
    <s v="Medium"/>
    <n v="1982.91"/>
    <n v="3"/>
    <n v="125"/>
    <n v="247863.75"/>
    <n v="24786.38"/>
    <n v="223077.37"/>
    <n v="223.08"/>
    <n v="5948.73"/>
    <n v="217128.64"/>
    <n v="217.13"/>
    <d v="2024-09-04T00:00:00"/>
    <x v="0"/>
    <s v="Q3"/>
    <x v="3"/>
    <s v="Quincy Martin"/>
    <x v="4"/>
    <x v="6"/>
  </r>
  <r>
    <x v="2"/>
    <x v="178"/>
    <x v="3"/>
    <s v="High"/>
    <n v="446.25"/>
    <n v="250"/>
    <n v="300"/>
    <n v="133875"/>
    <n v="20081.25"/>
    <n v="113793.75"/>
    <n v="113.79"/>
    <n v="111562.5"/>
    <n v="2231.25"/>
    <n v="2.23"/>
    <d v="2024-09-04T00:00:00"/>
    <x v="0"/>
    <s v="Q3"/>
    <x v="3"/>
    <s v="Rachel Davis"/>
    <x v="3"/>
    <x v="1"/>
  </r>
  <r>
    <x v="0"/>
    <x v="281"/>
    <x v="0"/>
    <s v="High"/>
    <n v="2864.26"/>
    <n v="5"/>
    <n v="125"/>
    <n v="358032.5"/>
    <n v="53704.88"/>
    <n v="304327.62"/>
    <n v="304.33"/>
    <n v="14321.3"/>
    <n v="290006.32"/>
    <n v="290.01"/>
    <d v="2024-09-05T00:00:00"/>
    <x v="0"/>
    <s v="Q3"/>
    <x v="3"/>
    <s v="Nina Garcia"/>
    <x v="0"/>
    <x v="2"/>
  </r>
  <r>
    <x v="3"/>
    <x v="151"/>
    <x v="2"/>
    <s v="Medium"/>
    <n v="2528.83"/>
    <n v="120"/>
    <n v="350"/>
    <n v="885090.5"/>
    <n v="88509.05"/>
    <n v="796581.45"/>
    <n v="796.58"/>
    <n v="303459.59999999998"/>
    <n v="493121.85"/>
    <n v="493.12"/>
    <d v="2024-09-05T00:00:00"/>
    <x v="0"/>
    <s v="Q3"/>
    <x v="3"/>
    <s v="Frank Rodriguez"/>
    <x v="2"/>
    <x v="7"/>
  </r>
  <r>
    <x v="0"/>
    <x v="171"/>
    <x v="5"/>
    <s v="High"/>
    <n v="2853.04"/>
    <n v="260"/>
    <n v="125"/>
    <n v="356630"/>
    <n v="53494.5"/>
    <n v="303135.5"/>
    <n v="303.14"/>
    <n v="741790.4"/>
    <n v="-438654.9"/>
    <n v="-438.65"/>
    <d v="2024-09-06T00:00:00"/>
    <x v="0"/>
    <s v="Q3"/>
    <x v="3"/>
    <s v="Julia Brown"/>
    <x v="5"/>
    <x v="3"/>
  </r>
  <r>
    <x v="3"/>
    <x v="214"/>
    <x v="0"/>
    <s v="Medium"/>
    <n v="2892.86"/>
    <n v="5"/>
    <n v="350"/>
    <n v="1012501"/>
    <n v="101250.1"/>
    <n v="911250.9"/>
    <n v="911.25"/>
    <n v="14464.3"/>
    <n v="896786.6"/>
    <n v="896.79"/>
    <d v="2024-09-06T00:00:00"/>
    <x v="0"/>
    <s v="Q3"/>
    <x v="3"/>
    <s v="Frank Moore"/>
    <x v="0"/>
    <x v="0"/>
  </r>
  <r>
    <x v="2"/>
    <x v="245"/>
    <x v="4"/>
    <s v="High"/>
    <n v="955.41"/>
    <n v="3"/>
    <n v="300"/>
    <n v="286623"/>
    <n v="42993.45"/>
    <n v="243629.55"/>
    <n v="243.63"/>
    <n v="2866.23"/>
    <n v="240763.32"/>
    <n v="240.76"/>
    <d v="2024-09-08T00:00:00"/>
    <x v="0"/>
    <s v="Q3"/>
    <x v="3"/>
    <s v="Julia Williams"/>
    <x v="4"/>
    <x v="2"/>
  </r>
  <r>
    <x v="1"/>
    <x v="158"/>
    <x v="4"/>
    <s v="Low"/>
    <n v="518.51"/>
    <n v="3"/>
    <n v="15"/>
    <n v="7777.65"/>
    <n v="388.88"/>
    <n v="7388.77"/>
    <n v="7.39"/>
    <n v="1555.53"/>
    <n v="5833.24"/>
    <n v="5.83"/>
    <d v="2024-09-09T00:00:00"/>
    <x v="0"/>
    <s v="Q3"/>
    <x v="3"/>
    <s v="Nina Moore"/>
    <x v="4"/>
    <x v="1"/>
  </r>
  <r>
    <x v="3"/>
    <x v="285"/>
    <x v="5"/>
    <s v="None"/>
    <n v="2555.61"/>
    <n v="260"/>
    <n v="350"/>
    <n v="894463.5"/>
    <n v="0"/>
    <n v="894463.5"/>
    <n v="894.46"/>
    <n v="664458.6"/>
    <n v="230004.9"/>
    <n v="230"/>
    <d v="2024-09-09T00:00:00"/>
    <x v="0"/>
    <s v="Q3"/>
    <x v="3"/>
    <s v="David Davis"/>
    <x v="5"/>
    <x v="3"/>
  </r>
  <r>
    <x v="1"/>
    <x v="231"/>
    <x v="3"/>
    <s v="Medium"/>
    <n v="1537.76"/>
    <n v="250"/>
    <n v="15"/>
    <n v="23066.400000000001"/>
    <n v="2306.64"/>
    <n v="20759.759999999998"/>
    <n v="20.76"/>
    <n v="384440"/>
    <n v="-363680.24"/>
    <n v="-363.68"/>
    <d v="2024-09-10T00:00:00"/>
    <x v="0"/>
    <s v="Q3"/>
    <x v="3"/>
    <s v="Hannah Brown"/>
    <x v="3"/>
    <x v="6"/>
  </r>
  <r>
    <x v="3"/>
    <x v="244"/>
    <x v="5"/>
    <s v="None"/>
    <n v="1327.82"/>
    <n v="260"/>
    <n v="350"/>
    <n v="464737"/>
    <n v="0"/>
    <n v="464737"/>
    <n v="464.74"/>
    <n v="345233.2"/>
    <n v="119503.8"/>
    <n v="119.5"/>
    <d v="2024-09-11T00:00:00"/>
    <x v="0"/>
    <s v="Q3"/>
    <x v="3"/>
    <s v="Hannah Smith"/>
    <x v="5"/>
    <x v="5"/>
  </r>
  <r>
    <x v="2"/>
    <x v="160"/>
    <x v="5"/>
    <s v="Low"/>
    <n v="944.01"/>
    <n v="260"/>
    <n v="300"/>
    <n v="283203"/>
    <n v="14160.15"/>
    <n v="269042.84999999998"/>
    <n v="269.04000000000002"/>
    <n v="245442.6"/>
    <n v="23600.25"/>
    <n v="23.6"/>
    <d v="2024-09-11T00:00:00"/>
    <x v="0"/>
    <s v="Q3"/>
    <x v="3"/>
    <s v="David Wilson"/>
    <x v="5"/>
    <x v="6"/>
  </r>
  <r>
    <x v="0"/>
    <x v="244"/>
    <x v="1"/>
    <s v="High"/>
    <n v="1003.16"/>
    <n v="10"/>
    <n v="125"/>
    <n v="125395"/>
    <n v="18809.25"/>
    <n v="106585.75"/>
    <n v="106.59"/>
    <n v="10031.6"/>
    <n v="96554.15"/>
    <n v="96.55"/>
    <d v="2024-09-12T00:00:00"/>
    <x v="0"/>
    <s v="Q3"/>
    <x v="3"/>
    <s v="Hannah Smith"/>
    <x v="1"/>
    <x v="1"/>
  </r>
  <r>
    <x v="4"/>
    <x v="217"/>
    <x v="3"/>
    <s v="Medium"/>
    <n v="1599.56"/>
    <n v="250"/>
    <n v="12"/>
    <n v="19194.72"/>
    <n v="1919.47"/>
    <n v="17275.25"/>
    <n v="17.28"/>
    <n v="399890"/>
    <n v="-382614.75"/>
    <n v="-382.61"/>
    <d v="2024-09-12T00:00:00"/>
    <x v="0"/>
    <s v="Q3"/>
    <x v="3"/>
    <s v="Laura Anderson"/>
    <x v="3"/>
    <x v="2"/>
  </r>
  <r>
    <x v="2"/>
    <x v="250"/>
    <x v="1"/>
    <s v="Low"/>
    <n v="358.42"/>
    <n v="10"/>
    <n v="300"/>
    <n v="107526"/>
    <n v="5376.3"/>
    <n v="102149.7"/>
    <n v="102.15"/>
    <n v="3584.2"/>
    <n v="98565.5"/>
    <n v="98.57"/>
    <d v="2024-09-12T00:00:00"/>
    <x v="0"/>
    <s v="Q3"/>
    <x v="3"/>
    <s v="Quincy Taylor"/>
    <x v="1"/>
    <x v="2"/>
  </r>
  <r>
    <x v="0"/>
    <x v="210"/>
    <x v="3"/>
    <s v="Low"/>
    <n v="1371.28"/>
    <n v="250"/>
    <n v="125"/>
    <n v="171410"/>
    <n v="8570.5"/>
    <n v="162839.5"/>
    <n v="162.84"/>
    <n v="342820"/>
    <n v="-179980.5"/>
    <n v="-179.98"/>
    <d v="2024-09-12T00:00:00"/>
    <x v="0"/>
    <s v="Q3"/>
    <x v="3"/>
    <s v="Ian Johnson"/>
    <x v="3"/>
    <x v="0"/>
  </r>
  <r>
    <x v="1"/>
    <x v="288"/>
    <x v="2"/>
    <s v="High"/>
    <n v="1161.0999999999999"/>
    <n v="120"/>
    <n v="15"/>
    <n v="17416.5"/>
    <n v="2612.4699999999998"/>
    <n v="14804.03"/>
    <n v="14.8"/>
    <n v="139332"/>
    <n v="-124527.97"/>
    <n v="-124.53"/>
    <d v="2024-09-13T00:00:00"/>
    <x v="0"/>
    <s v="Q3"/>
    <x v="3"/>
    <s v="Frank Johnson"/>
    <x v="2"/>
    <x v="1"/>
  </r>
  <r>
    <x v="0"/>
    <x v="174"/>
    <x v="2"/>
    <s v="None"/>
    <n v="1755.46"/>
    <n v="120"/>
    <n v="125"/>
    <n v="219432.5"/>
    <n v="0"/>
    <n v="219432.5"/>
    <n v="219.43"/>
    <n v="210655.2"/>
    <n v="8777.2999999999993"/>
    <n v="8.7799999999999994"/>
    <d v="2024-09-13T00:00:00"/>
    <x v="0"/>
    <s v="Q3"/>
    <x v="3"/>
    <s v="Tina Williams"/>
    <x v="2"/>
    <x v="4"/>
  </r>
  <r>
    <x v="2"/>
    <x v="159"/>
    <x v="0"/>
    <s v="Low"/>
    <n v="582.32000000000005"/>
    <n v="5"/>
    <n v="300"/>
    <n v="174696"/>
    <n v="8734.7999999999993"/>
    <n v="165961.20000000001"/>
    <n v="165.96"/>
    <n v="2911.6"/>
    <n v="163049.60000000001"/>
    <n v="163.05000000000001"/>
    <d v="2024-09-13T00:00:00"/>
    <x v="0"/>
    <s v="Q3"/>
    <x v="3"/>
    <s v="Charlie Davis"/>
    <x v="0"/>
    <x v="1"/>
  </r>
  <r>
    <x v="0"/>
    <x v="263"/>
    <x v="2"/>
    <s v="None"/>
    <n v="2330.64"/>
    <n v="120"/>
    <n v="125"/>
    <n v="291330"/>
    <n v="0"/>
    <n v="291330"/>
    <n v="291.33"/>
    <n v="279676.79999999999"/>
    <n v="11653.2"/>
    <n v="11.65"/>
    <d v="2024-09-13T00:00:00"/>
    <x v="0"/>
    <s v="Q3"/>
    <x v="3"/>
    <s v="Rachel Martinez"/>
    <x v="2"/>
    <x v="0"/>
  </r>
  <r>
    <x v="1"/>
    <x v="287"/>
    <x v="4"/>
    <s v="None"/>
    <n v="1063.5"/>
    <n v="3"/>
    <n v="15"/>
    <n v="15952.5"/>
    <n v="0"/>
    <n v="15952.5"/>
    <n v="15.95"/>
    <n v="3190.5"/>
    <n v="12762"/>
    <n v="12.76"/>
    <d v="2024-09-14T00:00:00"/>
    <x v="0"/>
    <s v="Q3"/>
    <x v="3"/>
    <s v="Laura Martinez"/>
    <x v="4"/>
    <x v="4"/>
  </r>
  <r>
    <x v="3"/>
    <x v="294"/>
    <x v="2"/>
    <s v="High"/>
    <n v="2009.65"/>
    <n v="120"/>
    <n v="350"/>
    <n v="703377.5"/>
    <n v="105506.62"/>
    <n v="597870.88"/>
    <n v="597.87"/>
    <n v="241158"/>
    <n v="356712.88"/>
    <n v="356.71"/>
    <d v="2024-09-15T00:00:00"/>
    <x v="0"/>
    <s v="Q3"/>
    <x v="3"/>
    <s v="Mike Jones"/>
    <x v="2"/>
    <x v="5"/>
  </r>
  <r>
    <x v="1"/>
    <x v="209"/>
    <x v="2"/>
    <s v="High"/>
    <n v="1067.6500000000001"/>
    <n v="120"/>
    <n v="15"/>
    <n v="16014.75"/>
    <n v="2402.21"/>
    <n v="13612.54"/>
    <n v="13.61"/>
    <n v="128118"/>
    <n v="-114505.46"/>
    <n v="-114.51"/>
    <d v="2024-09-15T00:00:00"/>
    <x v="0"/>
    <s v="Q3"/>
    <x v="3"/>
    <s v="Nina Anderson"/>
    <x v="2"/>
    <x v="0"/>
  </r>
  <r>
    <x v="2"/>
    <x v="256"/>
    <x v="0"/>
    <s v="None"/>
    <n v="565.54"/>
    <n v="5"/>
    <n v="300"/>
    <n v="169662"/>
    <n v="0"/>
    <n v="169662"/>
    <n v="169.66"/>
    <n v="2827.7"/>
    <n v="166834.29999999999"/>
    <n v="166.83"/>
    <d v="2024-09-16T00:00:00"/>
    <x v="0"/>
    <s v="Q3"/>
    <x v="3"/>
    <s v="Hannah Jones"/>
    <x v="0"/>
    <x v="6"/>
  </r>
  <r>
    <x v="0"/>
    <x v="153"/>
    <x v="4"/>
    <s v="None"/>
    <n v="2738.01"/>
    <n v="3"/>
    <n v="125"/>
    <n v="342251.25"/>
    <n v="0"/>
    <n v="342251.25"/>
    <n v="342.25"/>
    <n v="8214.0300000000007"/>
    <n v="334037.21999999997"/>
    <n v="334.04"/>
    <d v="2024-09-16T00:00:00"/>
    <x v="0"/>
    <s v="Q3"/>
    <x v="3"/>
    <s v="Paul Smith"/>
    <x v="4"/>
    <x v="4"/>
  </r>
  <r>
    <x v="2"/>
    <x v="196"/>
    <x v="3"/>
    <s v="High"/>
    <n v="611.92999999999995"/>
    <n v="250"/>
    <n v="300"/>
    <n v="183579"/>
    <n v="27536.85"/>
    <n v="156042.15"/>
    <n v="156.04"/>
    <n v="152982.5"/>
    <n v="3059.65"/>
    <n v="3.06"/>
    <d v="2024-09-16T00:00:00"/>
    <x v="0"/>
    <s v="Q3"/>
    <x v="3"/>
    <s v="Rachel Miller"/>
    <x v="3"/>
    <x v="3"/>
  </r>
  <r>
    <x v="2"/>
    <x v="235"/>
    <x v="0"/>
    <s v="Medium"/>
    <n v="898.75"/>
    <n v="5"/>
    <n v="300"/>
    <n v="269625"/>
    <n v="26962.5"/>
    <n v="242662.5"/>
    <n v="242.66"/>
    <n v="4493.75"/>
    <n v="238168.75"/>
    <n v="238.17"/>
    <d v="2024-09-16T00:00:00"/>
    <x v="0"/>
    <s v="Q3"/>
    <x v="3"/>
    <s v="Grace Hernandez"/>
    <x v="0"/>
    <x v="5"/>
  </r>
  <r>
    <x v="1"/>
    <x v="253"/>
    <x v="4"/>
    <s v="High"/>
    <n v="1100.25"/>
    <n v="3"/>
    <n v="15"/>
    <n v="16503.75"/>
    <n v="2475.56"/>
    <n v="14028.19"/>
    <n v="14.03"/>
    <n v="3300.75"/>
    <n v="10727.44"/>
    <n v="10.73"/>
    <d v="2024-09-16T00:00:00"/>
    <x v="0"/>
    <s v="Q3"/>
    <x v="3"/>
    <s v="Hannah Jackson"/>
    <x v="4"/>
    <x v="1"/>
  </r>
  <r>
    <x v="3"/>
    <x v="280"/>
    <x v="3"/>
    <s v="None"/>
    <n v="3202.83"/>
    <n v="250"/>
    <n v="350"/>
    <n v="1120990.5"/>
    <n v="0"/>
    <n v="1120990.5"/>
    <n v="1120.99"/>
    <n v="800707.5"/>
    <n v="320283"/>
    <n v="320.27999999999997"/>
    <d v="2024-09-17T00:00:00"/>
    <x v="0"/>
    <s v="Q3"/>
    <x v="3"/>
    <s v="David Gonzalez"/>
    <x v="3"/>
    <x v="4"/>
  </r>
  <r>
    <x v="1"/>
    <x v="151"/>
    <x v="4"/>
    <s v="None"/>
    <n v="691.79"/>
    <n v="3"/>
    <n v="15"/>
    <n v="10376.85"/>
    <n v="0"/>
    <n v="10376.85"/>
    <n v="10.38"/>
    <n v="2075.37"/>
    <n v="8301.48"/>
    <n v="8.3000000000000007"/>
    <d v="2024-09-17T00:00:00"/>
    <x v="0"/>
    <s v="Q3"/>
    <x v="3"/>
    <s v="Frank Rodriguez"/>
    <x v="4"/>
    <x v="1"/>
  </r>
  <r>
    <x v="4"/>
    <x v="224"/>
    <x v="3"/>
    <s v="Low"/>
    <n v="1844.61"/>
    <n v="250"/>
    <n v="12"/>
    <n v="22135.32"/>
    <n v="1106.77"/>
    <n v="21028.55"/>
    <n v="21.03"/>
    <n v="461152.5"/>
    <n v="-440123.95"/>
    <n v="-440.12"/>
    <d v="2024-09-19T00:00:00"/>
    <x v="0"/>
    <s v="Q3"/>
    <x v="3"/>
    <s v="Steve Moore"/>
    <x v="3"/>
    <x v="1"/>
  </r>
  <r>
    <x v="4"/>
    <x v="191"/>
    <x v="1"/>
    <s v="Low"/>
    <n v="817.46"/>
    <n v="10"/>
    <n v="12"/>
    <n v="9809.52"/>
    <n v="490.48"/>
    <n v="9319.0400000000009"/>
    <n v="9.32"/>
    <n v="8174.6"/>
    <n v="1144.44"/>
    <n v="1.1399999999999999"/>
    <d v="2024-09-20T00:00:00"/>
    <x v="0"/>
    <s v="Q3"/>
    <x v="3"/>
    <s v="Oscar Taylor"/>
    <x v="1"/>
    <x v="1"/>
  </r>
  <r>
    <x v="3"/>
    <x v="247"/>
    <x v="5"/>
    <s v="None"/>
    <n v="1480.71"/>
    <n v="260"/>
    <n v="350"/>
    <n v="518248.5"/>
    <n v="0"/>
    <n v="518248.5"/>
    <n v="518.25"/>
    <n v="384984.6"/>
    <n v="133263.9"/>
    <n v="133.26"/>
    <d v="2024-09-21T00:00:00"/>
    <x v="0"/>
    <s v="Q3"/>
    <x v="3"/>
    <s v="Alice Anderson"/>
    <x v="5"/>
    <x v="5"/>
  </r>
  <r>
    <x v="2"/>
    <x v="285"/>
    <x v="1"/>
    <s v="Medium"/>
    <n v="732.75"/>
    <n v="10"/>
    <n v="300"/>
    <n v="219825"/>
    <n v="21982.5"/>
    <n v="197842.5"/>
    <n v="197.84"/>
    <n v="7327.5"/>
    <n v="190515"/>
    <n v="190.51"/>
    <d v="2024-09-21T00:00:00"/>
    <x v="0"/>
    <s v="Q3"/>
    <x v="3"/>
    <s v="David Davis"/>
    <x v="1"/>
    <x v="1"/>
  </r>
  <r>
    <x v="4"/>
    <x v="164"/>
    <x v="5"/>
    <s v="High"/>
    <n v="635.66"/>
    <n v="260"/>
    <n v="12"/>
    <n v="7627.92"/>
    <n v="1144.19"/>
    <n v="6483.73"/>
    <n v="6.48"/>
    <n v="165271.6"/>
    <n v="-158787.87"/>
    <n v="-158.79"/>
    <d v="2024-09-22T00:00:00"/>
    <x v="0"/>
    <s v="Q3"/>
    <x v="3"/>
    <s v="Quincy Garcia"/>
    <x v="5"/>
    <x v="5"/>
  </r>
  <r>
    <x v="4"/>
    <x v="277"/>
    <x v="4"/>
    <s v="None"/>
    <n v="1465.98"/>
    <n v="3"/>
    <n v="12"/>
    <n v="17591.759999999998"/>
    <n v="0"/>
    <n v="17591.759999999998"/>
    <n v="17.59"/>
    <n v="4397.9399999999996"/>
    <n v="13193.82"/>
    <n v="13.19"/>
    <d v="2024-09-22T00:00:00"/>
    <x v="0"/>
    <s v="Q3"/>
    <x v="3"/>
    <s v="Julia Wilson"/>
    <x v="4"/>
    <x v="6"/>
  </r>
  <r>
    <x v="4"/>
    <x v="152"/>
    <x v="3"/>
    <s v="Low"/>
    <n v="835.33"/>
    <n v="250"/>
    <n v="12"/>
    <n v="10023.959999999999"/>
    <n v="501.2"/>
    <n v="9522.76"/>
    <n v="9.52"/>
    <n v="208832.5"/>
    <n v="-199309.74"/>
    <n v="-199.31"/>
    <d v="2024-09-22T00:00:00"/>
    <x v="0"/>
    <s v="Q3"/>
    <x v="3"/>
    <s v="Oscar Jones"/>
    <x v="3"/>
    <x v="1"/>
  </r>
  <r>
    <x v="0"/>
    <x v="218"/>
    <x v="0"/>
    <s v="None"/>
    <n v="1680.48"/>
    <n v="5"/>
    <n v="125"/>
    <n v="210060"/>
    <n v="0"/>
    <n v="210060"/>
    <n v="210.06"/>
    <n v="8402.4"/>
    <n v="201657.60000000001"/>
    <n v="201.66"/>
    <d v="2024-09-24T00:00:00"/>
    <x v="0"/>
    <s v="Q3"/>
    <x v="3"/>
    <s v="Eva Lopez"/>
    <x v="0"/>
    <x v="3"/>
  </r>
  <r>
    <x v="4"/>
    <x v="229"/>
    <x v="2"/>
    <s v="Low"/>
    <n v="1780"/>
    <n v="120"/>
    <n v="12"/>
    <n v="21360"/>
    <n v="1068"/>
    <n v="20292"/>
    <n v="20.29"/>
    <n v="213600"/>
    <n v="-193308"/>
    <n v="-193.31"/>
    <d v="2024-09-24T00:00:00"/>
    <x v="0"/>
    <s v="Q3"/>
    <x v="3"/>
    <s v="Eva Rodriguez"/>
    <x v="2"/>
    <x v="6"/>
  </r>
  <r>
    <x v="0"/>
    <x v="239"/>
    <x v="2"/>
    <s v="None"/>
    <n v="2180.12"/>
    <n v="120"/>
    <n v="125"/>
    <n v="272515"/>
    <n v="0"/>
    <n v="272515"/>
    <n v="272.51"/>
    <n v="261614.4"/>
    <n v="10900.6"/>
    <n v="10.9"/>
    <d v="2024-09-24T00:00:00"/>
    <x v="0"/>
    <s v="Q3"/>
    <x v="3"/>
    <s v="Ian Smith"/>
    <x v="2"/>
    <x v="3"/>
  </r>
  <r>
    <x v="3"/>
    <x v="252"/>
    <x v="2"/>
    <s v="Medium"/>
    <n v="3392.55"/>
    <n v="120"/>
    <n v="350"/>
    <n v="1187392.5"/>
    <n v="118739.25"/>
    <n v="1068653.25"/>
    <n v="1068.6500000000001"/>
    <n v="407106"/>
    <n v="661547.25"/>
    <n v="661.55"/>
    <d v="2024-09-24T00:00:00"/>
    <x v="0"/>
    <s v="Q3"/>
    <x v="3"/>
    <s v="Kevin Gonzalez"/>
    <x v="2"/>
    <x v="2"/>
  </r>
  <r>
    <x v="4"/>
    <x v="240"/>
    <x v="4"/>
    <s v="Low"/>
    <n v="659.88"/>
    <n v="3"/>
    <n v="12"/>
    <n v="7918.56"/>
    <n v="395.93"/>
    <n v="7522.63"/>
    <n v="7.52"/>
    <n v="1979.64"/>
    <n v="5542.99"/>
    <n v="5.54"/>
    <d v="2024-09-25T00:00:00"/>
    <x v="0"/>
    <s v="Q3"/>
    <x v="3"/>
    <s v="Grace Jackson"/>
    <x v="4"/>
    <x v="0"/>
  </r>
  <r>
    <x v="3"/>
    <x v="227"/>
    <x v="2"/>
    <s v="Low"/>
    <n v="3448.44"/>
    <n v="120"/>
    <n v="350"/>
    <n v="1206954"/>
    <n v="60347.7"/>
    <n v="1146606.3"/>
    <n v="1146.6099999999999"/>
    <n v="413812.8"/>
    <n v="732793.5"/>
    <n v="732.79"/>
    <d v="2024-09-26T00:00:00"/>
    <x v="0"/>
    <s v="Q3"/>
    <x v="3"/>
    <s v="Hannah Miller"/>
    <x v="2"/>
    <x v="4"/>
  </r>
  <r>
    <x v="3"/>
    <x v="257"/>
    <x v="5"/>
    <s v="High"/>
    <n v="1442.28"/>
    <n v="260"/>
    <n v="350"/>
    <n v="504798"/>
    <n v="75719.7"/>
    <n v="429078.3"/>
    <n v="429.08"/>
    <n v="374992.8"/>
    <n v="54085.5"/>
    <n v="54.09"/>
    <d v="2024-09-26T00:00:00"/>
    <x v="0"/>
    <s v="Q3"/>
    <x v="3"/>
    <s v="Rachel Smith"/>
    <x v="5"/>
    <x v="4"/>
  </r>
  <r>
    <x v="0"/>
    <x v="245"/>
    <x v="4"/>
    <s v="Medium"/>
    <n v="1617.78"/>
    <n v="3"/>
    <n v="125"/>
    <n v="202222.5"/>
    <n v="20222.25"/>
    <n v="182000.25"/>
    <n v="182"/>
    <n v="4853.34"/>
    <n v="177146.91"/>
    <n v="177.15"/>
    <d v="2024-09-26T00:00:00"/>
    <x v="0"/>
    <s v="Q3"/>
    <x v="3"/>
    <s v="Julia Williams"/>
    <x v="4"/>
    <x v="1"/>
  </r>
  <r>
    <x v="4"/>
    <x v="236"/>
    <x v="3"/>
    <s v="Low"/>
    <n v="1242.54"/>
    <n v="250"/>
    <n v="12"/>
    <n v="14910.48"/>
    <n v="745.52"/>
    <n v="14164.96"/>
    <n v="14.16"/>
    <n v="310635"/>
    <n v="-296470.03999999998"/>
    <n v="-296.47000000000003"/>
    <d v="2024-09-27T00:00:00"/>
    <x v="0"/>
    <s v="Q3"/>
    <x v="3"/>
    <s v="Charlie Johnson"/>
    <x v="3"/>
    <x v="6"/>
  </r>
  <r>
    <x v="2"/>
    <x v="192"/>
    <x v="1"/>
    <s v="Low"/>
    <n v="878.46"/>
    <n v="10"/>
    <n v="300"/>
    <n v="263538"/>
    <n v="13176.9"/>
    <n v="250361.1"/>
    <n v="250.36"/>
    <n v="8784.6"/>
    <n v="241576.5"/>
    <n v="241.58"/>
    <d v="2024-09-27T00:00:00"/>
    <x v="0"/>
    <s v="Q3"/>
    <x v="3"/>
    <s v="Alice Williams"/>
    <x v="1"/>
    <x v="3"/>
  </r>
  <r>
    <x v="1"/>
    <x v="242"/>
    <x v="3"/>
    <s v="High"/>
    <n v="948.65"/>
    <n v="250"/>
    <n v="15"/>
    <n v="14229.75"/>
    <n v="2134.46"/>
    <n v="12095.29"/>
    <n v="12.1"/>
    <n v="237162.5"/>
    <n v="-225067.21"/>
    <n v="-225.07"/>
    <d v="2024-09-27T00:00:00"/>
    <x v="0"/>
    <s v="Q3"/>
    <x v="3"/>
    <s v="Paul Miller"/>
    <x v="3"/>
    <x v="2"/>
  </r>
  <r>
    <x v="4"/>
    <x v="198"/>
    <x v="3"/>
    <s v="Medium"/>
    <n v="1133.6600000000001"/>
    <n v="250"/>
    <n v="12"/>
    <n v="13603.92"/>
    <n v="1360.39"/>
    <n v="12243.53"/>
    <n v="12.24"/>
    <n v="283415"/>
    <n v="-271171.46999999997"/>
    <n v="-271.17"/>
    <d v="2024-09-28T00:00:00"/>
    <x v="0"/>
    <s v="Q3"/>
    <x v="3"/>
    <s v="Laura Davis"/>
    <x v="3"/>
    <x v="7"/>
  </r>
  <r>
    <x v="3"/>
    <x v="280"/>
    <x v="3"/>
    <s v="None"/>
    <n v="2583.5300000000002"/>
    <n v="250"/>
    <n v="350"/>
    <n v="904235.5"/>
    <n v="0"/>
    <n v="904235.5"/>
    <n v="904.24"/>
    <n v="645882.5"/>
    <n v="258353"/>
    <n v="258.35000000000002"/>
    <d v="2024-09-28T00:00:00"/>
    <x v="0"/>
    <s v="Q3"/>
    <x v="3"/>
    <s v="David Gonzalez"/>
    <x v="3"/>
    <x v="4"/>
  </r>
  <r>
    <x v="1"/>
    <x v="296"/>
    <x v="5"/>
    <s v="High"/>
    <n v="645.98"/>
    <n v="260"/>
    <n v="15"/>
    <n v="9689.7000000000007"/>
    <n v="1453.46"/>
    <n v="8236.24"/>
    <n v="8.24"/>
    <n v="167954.8"/>
    <n v="-159718.56"/>
    <n v="-159.72"/>
    <d v="2024-09-29T00:00:00"/>
    <x v="0"/>
    <s v="Q3"/>
    <x v="3"/>
    <s v="Tina Hernandez"/>
    <x v="5"/>
    <x v="5"/>
  </r>
  <r>
    <x v="0"/>
    <x v="206"/>
    <x v="5"/>
    <s v="Medium"/>
    <n v="1915.07"/>
    <n v="260"/>
    <n v="125"/>
    <n v="239383.75"/>
    <n v="23938.38"/>
    <n v="215445.37"/>
    <n v="215.45"/>
    <n v="497918.2"/>
    <n v="-282472.83"/>
    <n v="-282.47000000000003"/>
    <d v="2024-09-29T00:00:00"/>
    <x v="0"/>
    <s v="Q3"/>
    <x v="3"/>
    <s v="Hannah Gonzalez"/>
    <x v="5"/>
    <x v="2"/>
  </r>
  <r>
    <x v="1"/>
    <x v="239"/>
    <x v="3"/>
    <s v="High"/>
    <n v="936.62"/>
    <n v="250"/>
    <n v="15"/>
    <n v="14049.3"/>
    <n v="2107.39"/>
    <n v="11941.91"/>
    <n v="11.94"/>
    <n v="234155"/>
    <n v="-222213.09"/>
    <n v="-222.21"/>
    <d v="2024-09-30T00:00:00"/>
    <x v="0"/>
    <s v="Q3"/>
    <x v="3"/>
    <s v="Ian Smith"/>
    <x v="3"/>
    <x v="2"/>
  </r>
  <r>
    <x v="1"/>
    <x v="255"/>
    <x v="5"/>
    <s v="Low"/>
    <n v="1602.98"/>
    <n v="260"/>
    <n v="15"/>
    <n v="24044.7"/>
    <n v="1202.24"/>
    <n v="22842.46"/>
    <n v="22.84"/>
    <n v="416774.8"/>
    <n v="-393932.34"/>
    <n v="-393.93"/>
    <d v="2024-09-30T00:00:00"/>
    <x v="0"/>
    <s v="Q3"/>
    <x v="3"/>
    <s v="Steve Wilson"/>
    <x v="5"/>
    <x v="0"/>
  </r>
  <r>
    <x v="4"/>
    <x v="177"/>
    <x v="0"/>
    <s v="Low"/>
    <n v="1064.83"/>
    <n v="5"/>
    <n v="12"/>
    <n v="12777.96"/>
    <n v="638.9"/>
    <n v="12139.06"/>
    <n v="12.14"/>
    <n v="5324.15"/>
    <n v="6814.91"/>
    <n v="6.81"/>
    <d v="2024-10-01T00:00:00"/>
    <x v="9"/>
    <s v="Q4"/>
    <x v="3"/>
    <s v="Quincy Smith"/>
    <x v="0"/>
    <x v="6"/>
  </r>
  <r>
    <x v="0"/>
    <x v="189"/>
    <x v="0"/>
    <s v="Medium"/>
    <n v="2948.32"/>
    <n v="5"/>
    <n v="125"/>
    <n v="368540"/>
    <n v="36854"/>
    <n v="331686"/>
    <n v="331.69"/>
    <n v="14741.6"/>
    <n v="316944.40000000002"/>
    <n v="316.94"/>
    <d v="2024-10-01T00:00:00"/>
    <x v="9"/>
    <s v="Q4"/>
    <x v="3"/>
    <s v="Oscar Jackson"/>
    <x v="0"/>
    <x v="2"/>
  </r>
  <r>
    <x v="0"/>
    <x v="242"/>
    <x v="4"/>
    <s v="Medium"/>
    <n v="2186.7800000000002"/>
    <n v="3"/>
    <n v="125"/>
    <n v="273347.5"/>
    <n v="27334.75"/>
    <n v="246012.75"/>
    <n v="246.01"/>
    <n v="6560.34"/>
    <n v="239452.41"/>
    <n v="239.45"/>
    <d v="2024-10-01T00:00:00"/>
    <x v="9"/>
    <s v="Q4"/>
    <x v="3"/>
    <s v="Paul Miller"/>
    <x v="4"/>
    <x v="2"/>
  </r>
  <r>
    <x v="1"/>
    <x v="225"/>
    <x v="0"/>
    <s v="None"/>
    <n v="861.28"/>
    <n v="5"/>
    <n v="15"/>
    <n v="12919.2"/>
    <n v="0"/>
    <n v="12919.2"/>
    <n v="12.92"/>
    <n v="4306.3999999999996"/>
    <n v="8612.7999999999993"/>
    <n v="8.61"/>
    <d v="2024-10-02T00:00:00"/>
    <x v="9"/>
    <s v="Q4"/>
    <x v="3"/>
    <s v="Kevin Williams"/>
    <x v="0"/>
    <x v="7"/>
  </r>
  <r>
    <x v="4"/>
    <x v="224"/>
    <x v="1"/>
    <s v="High"/>
    <n v="1663.77"/>
    <n v="10"/>
    <n v="12"/>
    <n v="19965.240000000002"/>
    <n v="2994.79"/>
    <n v="16970.45"/>
    <n v="16.97"/>
    <n v="16637.7"/>
    <n v="332.75"/>
    <n v="0.33"/>
    <d v="2024-10-02T00:00:00"/>
    <x v="9"/>
    <s v="Q4"/>
    <x v="3"/>
    <s v="Steve Moore"/>
    <x v="1"/>
    <x v="1"/>
  </r>
  <r>
    <x v="3"/>
    <x v="165"/>
    <x v="2"/>
    <s v="High"/>
    <n v="2101.9699999999998"/>
    <n v="120"/>
    <n v="350"/>
    <n v="735689.5"/>
    <n v="110353.43"/>
    <n v="625336.06999999995"/>
    <n v="625.34"/>
    <n v="252236.4"/>
    <n v="373099.67"/>
    <n v="373.1"/>
    <d v="2024-10-02T00:00:00"/>
    <x v="9"/>
    <s v="Q4"/>
    <x v="3"/>
    <s v="Julia Davis"/>
    <x v="2"/>
    <x v="1"/>
  </r>
  <r>
    <x v="0"/>
    <x v="229"/>
    <x v="0"/>
    <s v="High"/>
    <n v="2282.8200000000002"/>
    <n v="5"/>
    <n v="125"/>
    <n v="285352.5"/>
    <n v="42802.879999999997"/>
    <n v="242549.62"/>
    <n v="242.55"/>
    <n v="11414.1"/>
    <n v="231135.52"/>
    <n v="231.14"/>
    <d v="2024-10-03T00:00:00"/>
    <x v="9"/>
    <s v="Q4"/>
    <x v="3"/>
    <s v="Eva Rodriguez"/>
    <x v="0"/>
    <x v="3"/>
  </r>
  <r>
    <x v="4"/>
    <x v="198"/>
    <x v="4"/>
    <s v="High"/>
    <n v="910.59"/>
    <n v="3"/>
    <n v="12"/>
    <n v="10927.08"/>
    <n v="1639.06"/>
    <n v="9288.02"/>
    <n v="9.2899999999999991"/>
    <n v="2731.77"/>
    <n v="6556.25"/>
    <n v="6.56"/>
    <d v="2024-10-03T00:00:00"/>
    <x v="9"/>
    <s v="Q4"/>
    <x v="3"/>
    <s v="Laura Davis"/>
    <x v="4"/>
    <x v="1"/>
  </r>
  <r>
    <x v="3"/>
    <x v="288"/>
    <x v="3"/>
    <s v="High"/>
    <n v="1895.09"/>
    <n v="250"/>
    <n v="350"/>
    <n v="663281.5"/>
    <n v="99492.22"/>
    <n v="563789.28"/>
    <n v="563.79"/>
    <n v="473772.5"/>
    <n v="90016.78"/>
    <n v="90.02"/>
    <d v="2024-10-04T00:00:00"/>
    <x v="9"/>
    <s v="Q4"/>
    <x v="3"/>
    <s v="Frank Johnson"/>
    <x v="3"/>
    <x v="2"/>
  </r>
  <r>
    <x v="2"/>
    <x v="157"/>
    <x v="0"/>
    <s v="Low"/>
    <n v="524.26"/>
    <n v="5"/>
    <n v="300"/>
    <n v="157278"/>
    <n v="7863.9"/>
    <n v="149414.1"/>
    <n v="149.41"/>
    <n v="2621.3000000000002"/>
    <n v="146792.79999999999"/>
    <n v="146.79"/>
    <d v="2024-10-04T00:00:00"/>
    <x v="9"/>
    <s v="Q4"/>
    <x v="3"/>
    <s v="David Smith"/>
    <x v="0"/>
    <x v="0"/>
  </r>
  <r>
    <x v="4"/>
    <x v="201"/>
    <x v="4"/>
    <s v="High"/>
    <n v="595.9"/>
    <n v="3"/>
    <n v="12"/>
    <n v="7150.8"/>
    <n v="1072.6199999999999"/>
    <n v="6078.18"/>
    <n v="6.08"/>
    <n v="1787.7"/>
    <n v="4290.4799999999996"/>
    <n v="4.29"/>
    <d v="2024-10-04T00:00:00"/>
    <x v="9"/>
    <s v="Q4"/>
    <x v="3"/>
    <s v="Paul Moore"/>
    <x v="4"/>
    <x v="1"/>
  </r>
  <r>
    <x v="0"/>
    <x v="255"/>
    <x v="1"/>
    <s v="Low"/>
    <n v="1010.65"/>
    <n v="10"/>
    <n v="125"/>
    <n v="126331.25"/>
    <n v="6316.56"/>
    <n v="120014.69"/>
    <n v="120.01"/>
    <n v="10106.5"/>
    <n v="109908.19"/>
    <n v="109.91"/>
    <d v="2024-10-05T00:00:00"/>
    <x v="9"/>
    <s v="Q4"/>
    <x v="3"/>
    <s v="Steve Wilson"/>
    <x v="1"/>
    <x v="7"/>
  </r>
  <r>
    <x v="0"/>
    <x v="209"/>
    <x v="0"/>
    <s v="Low"/>
    <n v="2150.16"/>
    <n v="5"/>
    <n v="125"/>
    <n v="268770"/>
    <n v="13438.5"/>
    <n v="255331.5"/>
    <n v="255.33"/>
    <n v="10750.8"/>
    <n v="244580.7"/>
    <n v="244.58"/>
    <d v="2024-10-05T00:00:00"/>
    <x v="9"/>
    <s v="Q4"/>
    <x v="3"/>
    <s v="Nina Anderson"/>
    <x v="0"/>
    <x v="2"/>
  </r>
  <r>
    <x v="4"/>
    <x v="216"/>
    <x v="2"/>
    <s v="None"/>
    <n v="626.91999999999996"/>
    <n v="120"/>
    <n v="12"/>
    <n v="7523.04"/>
    <n v="0"/>
    <n v="7523.04"/>
    <n v="7.52"/>
    <n v="75230.399999999994"/>
    <n v="-67707.360000000001"/>
    <n v="-67.709999999999994"/>
    <d v="2024-10-06T00:00:00"/>
    <x v="9"/>
    <s v="Q4"/>
    <x v="3"/>
    <s v="David Jackson"/>
    <x v="2"/>
    <x v="1"/>
  </r>
  <r>
    <x v="2"/>
    <x v="219"/>
    <x v="2"/>
    <s v="Low"/>
    <n v="538.44000000000005"/>
    <n v="120"/>
    <n v="300"/>
    <n v="161532"/>
    <n v="8076.6"/>
    <n v="153455.4"/>
    <n v="153.46"/>
    <n v="64612.800000000003"/>
    <n v="88842.6"/>
    <n v="88.84"/>
    <d v="2024-10-06T00:00:00"/>
    <x v="9"/>
    <s v="Q4"/>
    <x v="3"/>
    <s v="Kevin Johnson"/>
    <x v="2"/>
    <x v="0"/>
  </r>
  <r>
    <x v="2"/>
    <x v="196"/>
    <x v="0"/>
    <s v="Medium"/>
    <n v="727.33"/>
    <n v="5"/>
    <n v="300"/>
    <n v="218199"/>
    <n v="21819.9"/>
    <n v="196379.1"/>
    <n v="196.38"/>
    <n v="3636.65"/>
    <n v="192742.45"/>
    <n v="192.74"/>
    <d v="2024-10-07T00:00:00"/>
    <x v="9"/>
    <s v="Q4"/>
    <x v="3"/>
    <s v="Rachel Miller"/>
    <x v="0"/>
    <x v="7"/>
  </r>
  <r>
    <x v="4"/>
    <x v="153"/>
    <x v="3"/>
    <s v="Medium"/>
    <n v="1284"/>
    <n v="250"/>
    <n v="12"/>
    <n v="15408"/>
    <n v="1540.8"/>
    <n v="13867.2"/>
    <n v="13.87"/>
    <n v="321000"/>
    <n v="-307132.79999999999"/>
    <n v="-307.13"/>
    <d v="2024-10-08T00:00:00"/>
    <x v="9"/>
    <s v="Q4"/>
    <x v="3"/>
    <s v="Paul Smith"/>
    <x v="3"/>
    <x v="5"/>
  </r>
  <r>
    <x v="4"/>
    <x v="227"/>
    <x v="1"/>
    <s v="None"/>
    <n v="1493.93"/>
    <n v="10"/>
    <n v="12"/>
    <n v="17927.16"/>
    <n v="0"/>
    <n v="17927.16"/>
    <n v="17.93"/>
    <n v="14939.3"/>
    <n v="2987.86"/>
    <n v="2.99"/>
    <d v="2024-10-08T00:00:00"/>
    <x v="9"/>
    <s v="Q4"/>
    <x v="3"/>
    <s v="Hannah Miller"/>
    <x v="1"/>
    <x v="0"/>
  </r>
  <r>
    <x v="0"/>
    <x v="156"/>
    <x v="1"/>
    <s v="Low"/>
    <n v="1599.42"/>
    <n v="10"/>
    <n v="125"/>
    <n v="199927.5"/>
    <n v="9996.3799999999992"/>
    <n v="189931.12"/>
    <n v="189.93"/>
    <n v="15994.2"/>
    <n v="173936.92"/>
    <n v="173.94"/>
    <d v="2024-10-08T00:00:00"/>
    <x v="9"/>
    <s v="Q4"/>
    <x v="3"/>
    <s v="Kevin Smith"/>
    <x v="1"/>
    <x v="3"/>
  </r>
  <r>
    <x v="4"/>
    <x v="164"/>
    <x v="4"/>
    <s v="Low"/>
    <n v="1387.67"/>
    <n v="3"/>
    <n v="12"/>
    <n v="16652.04"/>
    <n v="832.6"/>
    <n v="15819.44"/>
    <n v="15.82"/>
    <n v="4163.01"/>
    <n v="11656.43"/>
    <n v="11.66"/>
    <d v="2024-10-10T00:00:00"/>
    <x v="9"/>
    <s v="Q4"/>
    <x v="3"/>
    <s v="Quincy Garcia"/>
    <x v="4"/>
    <x v="4"/>
  </r>
  <r>
    <x v="4"/>
    <x v="186"/>
    <x v="3"/>
    <s v="None"/>
    <n v="1324.77"/>
    <n v="250"/>
    <n v="12"/>
    <n v="15897.24"/>
    <n v="0"/>
    <n v="15897.24"/>
    <n v="15.9"/>
    <n v="331192.5"/>
    <n v="-315295.26"/>
    <n v="-315.3"/>
    <d v="2024-10-10T00:00:00"/>
    <x v="9"/>
    <s v="Q4"/>
    <x v="3"/>
    <s v="Grace Martinez"/>
    <x v="3"/>
    <x v="4"/>
  </r>
  <r>
    <x v="1"/>
    <x v="152"/>
    <x v="3"/>
    <s v="High"/>
    <n v="624.88"/>
    <n v="250"/>
    <n v="15"/>
    <n v="9373.2000000000007"/>
    <n v="1405.98"/>
    <n v="7967.22"/>
    <n v="7.97"/>
    <n v="156220"/>
    <n v="-148252.78"/>
    <n v="-148.25"/>
    <d v="2024-10-10T00:00:00"/>
    <x v="9"/>
    <s v="Q4"/>
    <x v="3"/>
    <s v="Oscar Jones"/>
    <x v="3"/>
    <x v="4"/>
  </r>
  <r>
    <x v="1"/>
    <x v="231"/>
    <x v="4"/>
    <s v="Low"/>
    <n v="605.84"/>
    <n v="3"/>
    <n v="15"/>
    <n v="9087.6"/>
    <n v="454.38"/>
    <n v="8633.2199999999993"/>
    <n v="8.6300000000000008"/>
    <n v="1817.52"/>
    <n v="6815.7"/>
    <n v="6.82"/>
    <d v="2024-10-10T00:00:00"/>
    <x v="9"/>
    <s v="Q4"/>
    <x v="3"/>
    <s v="Hannah Brown"/>
    <x v="4"/>
    <x v="4"/>
  </r>
  <r>
    <x v="2"/>
    <x v="151"/>
    <x v="4"/>
    <s v="Low"/>
    <n v="535.75"/>
    <n v="3"/>
    <n v="300"/>
    <n v="160725"/>
    <n v="8036.25"/>
    <n v="152688.75"/>
    <n v="152.69"/>
    <n v="1607.25"/>
    <n v="151081.5"/>
    <n v="151.08000000000001"/>
    <d v="2024-10-10T00:00:00"/>
    <x v="9"/>
    <s v="Q4"/>
    <x v="3"/>
    <s v="Frank Rodriguez"/>
    <x v="4"/>
    <x v="2"/>
  </r>
  <r>
    <x v="3"/>
    <x v="209"/>
    <x v="3"/>
    <s v="None"/>
    <n v="3892.05"/>
    <n v="250"/>
    <n v="350"/>
    <n v="1362217.5"/>
    <n v="0"/>
    <n v="1362217.5"/>
    <n v="1362.22"/>
    <n v="973012.5"/>
    <n v="389205"/>
    <n v="389.2"/>
    <d v="2024-10-12T00:00:00"/>
    <x v="9"/>
    <s v="Q4"/>
    <x v="3"/>
    <s v="Nina Anderson"/>
    <x v="3"/>
    <x v="3"/>
  </r>
  <r>
    <x v="2"/>
    <x v="228"/>
    <x v="0"/>
    <s v="None"/>
    <n v="747.18"/>
    <n v="5"/>
    <n v="300"/>
    <n v="224154"/>
    <n v="0"/>
    <n v="224154"/>
    <n v="224.15"/>
    <n v="3735.9"/>
    <n v="220418.1"/>
    <n v="220.42"/>
    <d v="2024-10-12T00:00:00"/>
    <x v="9"/>
    <s v="Q4"/>
    <x v="3"/>
    <s v="Grace Brown"/>
    <x v="0"/>
    <x v="6"/>
  </r>
  <r>
    <x v="2"/>
    <x v="159"/>
    <x v="5"/>
    <s v="None"/>
    <n v="490.26"/>
    <n v="260"/>
    <n v="300"/>
    <n v="147078"/>
    <n v="0"/>
    <n v="147078"/>
    <n v="147.08000000000001"/>
    <n v="127467.6"/>
    <n v="19610.400000000001"/>
    <n v="19.61"/>
    <d v="2024-10-12T00:00:00"/>
    <x v="9"/>
    <s v="Q4"/>
    <x v="3"/>
    <s v="Charlie Davis"/>
    <x v="5"/>
    <x v="5"/>
  </r>
  <r>
    <x v="1"/>
    <x v="249"/>
    <x v="1"/>
    <s v="Medium"/>
    <n v="514.79"/>
    <n v="10"/>
    <n v="15"/>
    <n v="7721.85"/>
    <n v="772.19"/>
    <n v="6949.66"/>
    <n v="6.95"/>
    <n v="5147.8999999999996"/>
    <n v="1801.76"/>
    <n v="1.8"/>
    <d v="2024-10-12T00:00:00"/>
    <x v="9"/>
    <s v="Q4"/>
    <x v="3"/>
    <s v="Bob Brown"/>
    <x v="1"/>
    <x v="6"/>
  </r>
  <r>
    <x v="3"/>
    <x v="257"/>
    <x v="0"/>
    <s v="None"/>
    <n v="1527.19"/>
    <n v="5"/>
    <n v="350"/>
    <n v="534516.5"/>
    <n v="0"/>
    <n v="534516.5"/>
    <n v="534.52"/>
    <n v="7635.95"/>
    <n v="526880.55000000005"/>
    <n v="526.88"/>
    <d v="2024-10-13T00:00:00"/>
    <x v="9"/>
    <s v="Q4"/>
    <x v="3"/>
    <s v="Rachel Smith"/>
    <x v="0"/>
    <x v="4"/>
  </r>
  <r>
    <x v="0"/>
    <x v="181"/>
    <x v="4"/>
    <s v="Medium"/>
    <n v="2400.91"/>
    <n v="3"/>
    <n v="125"/>
    <n v="300113.75"/>
    <n v="30011.38"/>
    <n v="270102.37"/>
    <n v="270.10000000000002"/>
    <n v="7202.73"/>
    <n v="262899.64"/>
    <n v="262.89999999999998"/>
    <d v="2024-10-14T00:00:00"/>
    <x v="9"/>
    <s v="Q4"/>
    <x v="3"/>
    <s v="Hannah Williams"/>
    <x v="4"/>
    <x v="4"/>
  </r>
  <r>
    <x v="2"/>
    <x v="243"/>
    <x v="4"/>
    <s v="None"/>
    <n v="917.26"/>
    <n v="3"/>
    <n v="300"/>
    <n v="275178"/>
    <n v="0"/>
    <n v="275178"/>
    <n v="275.18"/>
    <n v="2751.78"/>
    <n v="272426.21999999997"/>
    <n v="272.43"/>
    <d v="2024-10-14T00:00:00"/>
    <x v="9"/>
    <s v="Q4"/>
    <x v="3"/>
    <s v="Hannah Moore"/>
    <x v="4"/>
    <x v="2"/>
  </r>
  <r>
    <x v="3"/>
    <x v="195"/>
    <x v="1"/>
    <s v="Medium"/>
    <n v="3418.25"/>
    <n v="10"/>
    <n v="350"/>
    <n v="1196387.5"/>
    <n v="119638.75"/>
    <n v="1076748.75"/>
    <n v="1076.75"/>
    <n v="34182.5"/>
    <n v="1042566.25"/>
    <n v="1042.57"/>
    <d v="2024-10-15T00:00:00"/>
    <x v="9"/>
    <s v="Q4"/>
    <x v="3"/>
    <s v="Quincy Rodriguez"/>
    <x v="1"/>
    <x v="6"/>
  </r>
  <r>
    <x v="4"/>
    <x v="185"/>
    <x v="1"/>
    <s v="Medium"/>
    <n v="514.25"/>
    <n v="10"/>
    <n v="12"/>
    <n v="6171"/>
    <n v="617.1"/>
    <n v="5553.9"/>
    <n v="5.55"/>
    <n v="5142.5"/>
    <n v="411.4"/>
    <n v="0.41"/>
    <d v="2024-10-15T00:00:00"/>
    <x v="9"/>
    <s v="Q4"/>
    <x v="3"/>
    <s v="Grace Gonzalez"/>
    <x v="1"/>
    <x v="2"/>
  </r>
  <r>
    <x v="1"/>
    <x v="186"/>
    <x v="3"/>
    <s v="Medium"/>
    <n v="579.29999999999995"/>
    <n v="250"/>
    <n v="15"/>
    <n v="8689.5"/>
    <n v="868.95"/>
    <n v="7820.55"/>
    <n v="7.82"/>
    <n v="144825"/>
    <n v="-137004.45000000001"/>
    <n v="-137"/>
    <d v="2024-10-15T00:00:00"/>
    <x v="9"/>
    <s v="Q4"/>
    <x v="3"/>
    <s v="Grace Martinez"/>
    <x v="3"/>
    <x v="5"/>
  </r>
  <r>
    <x v="4"/>
    <x v="196"/>
    <x v="3"/>
    <s v="High"/>
    <n v="774.66"/>
    <n v="250"/>
    <n v="12"/>
    <n v="9295.92"/>
    <n v="1394.39"/>
    <n v="7901.53"/>
    <n v="7.9"/>
    <n v="193665"/>
    <n v="-185763.47"/>
    <n v="-185.76"/>
    <d v="2024-10-16T00:00:00"/>
    <x v="9"/>
    <s v="Q4"/>
    <x v="3"/>
    <s v="Rachel Miller"/>
    <x v="3"/>
    <x v="5"/>
  </r>
  <r>
    <x v="4"/>
    <x v="184"/>
    <x v="2"/>
    <s v="Medium"/>
    <n v="1928.92"/>
    <n v="120"/>
    <n v="12"/>
    <n v="23147.040000000001"/>
    <n v="2314.6999999999998"/>
    <n v="20832.34"/>
    <n v="20.83"/>
    <n v="231470.4"/>
    <n v="-210638.06"/>
    <n v="-210.64"/>
    <d v="2024-10-16T00:00:00"/>
    <x v="9"/>
    <s v="Q4"/>
    <x v="3"/>
    <s v="Oscar Lopez"/>
    <x v="2"/>
    <x v="3"/>
  </r>
  <r>
    <x v="0"/>
    <x v="244"/>
    <x v="2"/>
    <s v="High"/>
    <n v="2541.16"/>
    <n v="120"/>
    <n v="125"/>
    <n v="317645"/>
    <n v="47646.75"/>
    <n v="269998.25"/>
    <n v="270"/>
    <n v="304939.2"/>
    <n v="-34940.949999999997"/>
    <n v="-34.94"/>
    <d v="2024-10-17T00:00:00"/>
    <x v="9"/>
    <s v="Q4"/>
    <x v="3"/>
    <s v="Hannah Smith"/>
    <x v="2"/>
    <x v="1"/>
  </r>
  <r>
    <x v="0"/>
    <x v="187"/>
    <x v="5"/>
    <s v="Low"/>
    <n v="2889.73"/>
    <n v="260"/>
    <n v="125"/>
    <n v="361216.25"/>
    <n v="18060.810000000001"/>
    <n v="343155.44"/>
    <n v="343.16"/>
    <n v="751329.8"/>
    <n v="-408174.36"/>
    <n v="-408.17"/>
    <d v="2024-10-18T00:00:00"/>
    <x v="9"/>
    <s v="Q4"/>
    <x v="3"/>
    <s v="Charlie Thomas"/>
    <x v="5"/>
    <x v="2"/>
  </r>
  <r>
    <x v="0"/>
    <x v="239"/>
    <x v="0"/>
    <s v="Medium"/>
    <n v="2108.3200000000002"/>
    <n v="5"/>
    <n v="125"/>
    <n v="263540"/>
    <n v="26354"/>
    <n v="237186"/>
    <n v="237.19"/>
    <n v="10541.6"/>
    <n v="226644.4"/>
    <n v="226.64"/>
    <d v="2024-10-19T00:00:00"/>
    <x v="9"/>
    <s v="Q4"/>
    <x v="3"/>
    <s v="Ian Smith"/>
    <x v="0"/>
    <x v="7"/>
  </r>
  <r>
    <x v="3"/>
    <x v="263"/>
    <x v="5"/>
    <s v="Low"/>
    <n v="2438.9699999999998"/>
    <n v="260"/>
    <n v="350"/>
    <n v="853639.5"/>
    <n v="42681.98"/>
    <n v="810957.52"/>
    <n v="810.96"/>
    <n v="634132.19999999995"/>
    <n v="176825.32"/>
    <n v="176.83"/>
    <d v="2024-10-20T00:00:00"/>
    <x v="9"/>
    <s v="Q4"/>
    <x v="3"/>
    <s v="Rachel Martinez"/>
    <x v="5"/>
    <x v="1"/>
  </r>
  <r>
    <x v="0"/>
    <x v="225"/>
    <x v="4"/>
    <s v="Low"/>
    <n v="2821.77"/>
    <n v="3"/>
    <n v="125"/>
    <n v="352721.25"/>
    <n v="17636.060000000001"/>
    <n v="335085.19"/>
    <n v="335.09"/>
    <n v="8465.31"/>
    <n v="326619.88"/>
    <n v="326.62"/>
    <d v="2024-10-20T00:00:00"/>
    <x v="9"/>
    <s v="Q4"/>
    <x v="3"/>
    <s v="Kevin Williams"/>
    <x v="4"/>
    <x v="0"/>
  </r>
  <r>
    <x v="4"/>
    <x v="231"/>
    <x v="5"/>
    <s v="Medium"/>
    <n v="866.34"/>
    <n v="260"/>
    <n v="12"/>
    <n v="10396.08"/>
    <n v="1039.6099999999999"/>
    <n v="9356.4699999999993"/>
    <n v="9.36"/>
    <n v="225248.4"/>
    <n v="-215891.93"/>
    <n v="-215.89"/>
    <d v="2024-10-20T00:00:00"/>
    <x v="9"/>
    <s v="Q4"/>
    <x v="3"/>
    <s v="Hannah Brown"/>
    <x v="5"/>
    <x v="0"/>
  </r>
  <r>
    <x v="1"/>
    <x v="150"/>
    <x v="5"/>
    <s v="Low"/>
    <n v="762.22"/>
    <n v="260"/>
    <n v="15"/>
    <n v="11433.3"/>
    <n v="571.66"/>
    <n v="10861.64"/>
    <n v="10.86"/>
    <n v="198177.2"/>
    <n v="-187315.56"/>
    <n v="-187.32"/>
    <d v="2024-10-20T00:00:00"/>
    <x v="9"/>
    <s v="Q4"/>
    <x v="3"/>
    <s v="Alice Moore"/>
    <x v="5"/>
    <x v="5"/>
  </r>
  <r>
    <x v="4"/>
    <x v="164"/>
    <x v="2"/>
    <s v="None"/>
    <n v="1134.08"/>
    <n v="120"/>
    <n v="12"/>
    <n v="13608.96"/>
    <n v="0"/>
    <n v="13608.96"/>
    <n v="13.61"/>
    <n v="136089.60000000001"/>
    <n v="-122480.64"/>
    <n v="-122.48"/>
    <d v="2024-10-20T00:00:00"/>
    <x v="9"/>
    <s v="Q4"/>
    <x v="3"/>
    <s v="Quincy Garcia"/>
    <x v="2"/>
    <x v="6"/>
  </r>
  <r>
    <x v="2"/>
    <x v="189"/>
    <x v="0"/>
    <s v="Medium"/>
    <n v="931.24"/>
    <n v="5"/>
    <n v="300"/>
    <n v="279372"/>
    <n v="27937.200000000001"/>
    <n v="251434.8"/>
    <n v="251.43"/>
    <n v="4656.2"/>
    <n v="246778.6"/>
    <n v="246.78"/>
    <d v="2024-10-22T00:00:00"/>
    <x v="9"/>
    <s v="Q4"/>
    <x v="3"/>
    <s v="Oscar Jackson"/>
    <x v="0"/>
    <x v="3"/>
  </r>
  <r>
    <x v="0"/>
    <x v="251"/>
    <x v="2"/>
    <s v="Medium"/>
    <n v="1966.25"/>
    <n v="120"/>
    <n v="125"/>
    <n v="245781.25"/>
    <n v="24578.12"/>
    <n v="221203.13"/>
    <n v="221.2"/>
    <n v="235950"/>
    <n v="-14746.87"/>
    <n v="-14.75"/>
    <d v="2024-10-22T00:00:00"/>
    <x v="9"/>
    <s v="Q4"/>
    <x v="3"/>
    <s v="Tina Jackson"/>
    <x v="2"/>
    <x v="4"/>
  </r>
  <r>
    <x v="0"/>
    <x v="260"/>
    <x v="5"/>
    <s v="High"/>
    <n v="1434.93"/>
    <n v="260"/>
    <n v="125"/>
    <n v="179366.25"/>
    <n v="26904.94"/>
    <n v="152461.31"/>
    <n v="152.46"/>
    <n v="373081.8"/>
    <n v="-220620.49"/>
    <n v="-220.62"/>
    <d v="2024-10-22T00:00:00"/>
    <x v="9"/>
    <s v="Q4"/>
    <x v="3"/>
    <s v="David Brown"/>
    <x v="5"/>
    <x v="4"/>
  </r>
  <r>
    <x v="0"/>
    <x v="273"/>
    <x v="3"/>
    <s v="High"/>
    <n v="1114.99"/>
    <n v="250"/>
    <n v="125"/>
    <n v="139373.75"/>
    <n v="20906.060000000001"/>
    <n v="118467.69"/>
    <n v="118.47"/>
    <n v="278747.5"/>
    <n v="-160279.81"/>
    <n v="-160.28"/>
    <d v="2024-10-23T00:00:00"/>
    <x v="9"/>
    <s v="Q4"/>
    <x v="3"/>
    <s v="Charlie Jackson"/>
    <x v="3"/>
    <x v="0"/>
  </r>
  <r>
    <x v="2"/>
    <x v="166"/>
    <x v="2"/>
    <s v="Medium"/>
    <n v="285.73"/>
    <n v="120"/>
    <n v="300"/>
    <n v="85719"/>
    <n v="8571.9"/>
    <n v="77147.100000000006"/>
    <n v="77.150000000000006"/>
    <n v="34287.599999999999"/>
    <n v="42859.5"/>
    <n v="42.86"/>
    <d v="2024-10-23T00:00:00"/>
    <x v="9"/>
    <s v="Q4"/>
    <x v="3"/>
    <s v="Julia Gonzalez"/>
    <x v="2"/>
    <x v="5"/>
  </r>
  <r>
    <x v="3"/>
    <x v="222"/>
    <x v="2"/>
    <s v="None"/>
    <n v="1304.01"/>
    <n v="120"/>
    <n v="350"/>
    <n v="456403.5"/>
    <n v="0"/>
    <n v="456403.5"/>
    <n v="456.4"/>
    <n v="156481.20000000001"/>
    <n v="299922.3"/>
    <n v="299.92"/>
    <d v="2024-10-23T00:00:00"/>
    <x v="9"/>
    <s v="Q4"/>
    <x v="3"/>
    <s v="Steve Jackson"/>
    <x v="2"/>
    <x v="7"/>
  </r>
  <r>
    <x v="0"/>
    <x v="271"/>
    <x v="4"/>
    <s v="Low"/>
    <n v="1821.44"/>
    <n v="3"/>
    <n v="125"/>
    <n v="227680"/>
    <n v="11384"/>
    <n v="216296"/>
    <n v="216.3"/>
    <n v="5464.32"/>
    <n v="210831.68"/>
    <n v="210.83"/>
    <d v="2024-10-23T00:00:00"/>
    <x v="9"/>
    <s v="Q4"/>
    <x v="3"/>
    <s v="Nina Rodriguez"/>
    <x v="4"/>
    <x v="7"/>
  </r>
  <r>
    <x v="1"/>
    <x v="215"/>
    <x v="5"/>
    <s v="Medium"/>
    <n v="839.14"/>
    <n v="260"/>
    <n v="15"/>
    <n v="12587.1"/>
    <n v="1258.71"/>
    <n v="11328.39"/>
    <n v="11.33"/>
    <n v="218176.4"/>
    <n v="-206848.01"/>
    <n v="-206.85"/>
    <d v="2024-10-24T00:00:00"/>
    <x v="9"/>
    <s v="Q4"/>
    <x v="3"/>
    <s v="Quincy Martin"/>
    <x v="5"/>
    <x v="6"/>
  </r>
  <r>
    <x v="2"/>
    <x v="246"/>
    <x v="2"/>
    <s v="High"/>
    <n v="913.75"/>
    <n v="120"/>
    <n v="300"/>
    <n v="274125"/>
    <n v="41118.75"/>
    <n v="233006.25"/>
    <n v="233.01"/>
    <n v="109650"/>
    <n v="123356.25"/>
    <n v="123.36"/>
    <d v="2024-10-25T00:00:00"/>
    <x v="9"/>
    <s v="Q4"/>
    <x v="3"/>
    <s v="Frank Anderson"/>
    <x v="2"/>
    <x v="4"/>
  </r>
  <r>
    <x v="3"/>
    <x v="247"/>
    <x v="5"/>
    <s v="High"/>
    <n v="1485.5"/>
    <n v="260"/>
    <n v="350"/>
    <n v="519925"/>
    <n v="77988.75"/>
    <n v="441936.25"/>
    <n v="441.94"/>
    <n v="386230"/>
    <n v="55706.25"/>
    <n v="55.71"/>
    <d v="2024-10-25T00:00:00"/>
    <x v="9"/>
    <s v="Q4"/>
    <x v="3"/>
    <s v="Alice Anderson"/>
    <x v="5"/>
    <x v="5"/>
  </r>
  <r>
    <x v="0"/>
    <x v="175"/>
    <x v="2"/>
    <s v="Low"/>
    <n v="1221.33"/>
    <n v="120"/>
    <n v="125"/>
    <n v="152666.25"/>
    <n v="7633.31"/>
    <n v="145032.94"/>
    <n v="145.03"/>
    <n v="146559.6"/>
    <n v="-1526.66"/>
    <n v="-1.53"/>
    <d v="2024-10-25T00:00:00"/>
    <x v="9"/>
    <s v="Q4"/>
    <x v="3"/>
    <s v="David Johnson"/>
    <x v="2"/>
    <x v="4"/>
  </r>
  <r>
    <x v="1"/>
    <x v="167"/>
    <x v="3"/>
    <s v="High"/>
    <n v="1615.89"/>
    <n v="250"/>
    <n v="15"/>
    <n v="24238.35"/>
    <n v="3635.75"/>
    <n v="20602.599999999999"/>
    <n v="20.6"/>
    <n v="403972.5"/>
    <n v="-383369.9"/>
    <n v="-383.37"/>
    <d v="2024-10-25T00:00:00"/>
    <x v="9"/>
    <s v="Q4"/>
    <x v="3"/>
    <s v="Quincy Brown"/>
    <x v="3"/>
    <x v="0"/>
  </r>
  <r>
    <x v="1"/>
    <x v="220"/>
    <x v="3"/>
    <s v="Medium"/>
    <n v="678.19"/>
    <n v="250"/>
    <n v="15"/>
    <n v="10172.85"/>
    <n v="1017.29"/>
    <n v="9155.56"/>
    <n v="9.16"/>
    <n v="169547.5"/>
    <n v="-160391.94"/>
    <n v="-160.38999999999999"/>
    <d v="2024-10-26T00:00:00"/>
    <x v="9"/>
    <s v="Q4"/>
    <x v="3"/>
    <s v="Alice Brown"/>
    <x v="3"/>
    <x v="7"/>
  </r>
  <r>
    <x v="3"/>
    <x v="183"/>
    <x v="5"/>
    <s v="Low"/>
    <n v="1974.66"/>
    <n v="260"/>
    <n v="350"/>
    <n v="691131"/>
    <n v="34556.550000000003"/>
    <n v="656574.44999999995"/>
    <n v="656.57"/>
    <n v="513411.6"/>
    <n v="143162.85"/>
    <n v="143.16"/>
    <d v="2024-10-27T00:00:00"/>
    <x v="9"/>
    <s v="Q4"/>
    <x v="3"/>
    <s v="Tina Garcia"/>
    <x v="5"/>
    <x v="6"/>
  </r>
  <r>
    <x v="3"/>
    <x v="210"/>
    <x v="1"/>
    <s v="None"/>
    <n v="3873.04"/>
    <n v="10"/>
    <n v="350"/>
    <n v="1355564"/>
    <n v="0"/>
    <n v="1355564"/>
    <n v="1355.56"/>
    <n v="38730.400000000001"/>
    <n v="1316833.6000000001"/>
    <n v="1316.83"/>
    <d v="2024-10-27T00:00:00"/>
    <x v="9"/>
    <s v="Q4"/>
    <x v="3"/>
    <s v="Ian Johnson"/>
    <x v="1"/>
    <x v="0"/>
  </r>
  <r>
    <x v="1"/>
    <x v="186"/>
    <x v="2"/>
    <s v="None"/>
    <n v="1651.08"/>
    <n v="120"/>
    <n v="15"/>
    <n v="24766.2"/>
    <n v="0"/>
    <n v="24766.2"/>
    <n v="24.77"/>
    <n v="198129.6"/>
    <n v="-173363.4"/>
    <n v="-173.36"/>
    <d v="2024-10-28T00:00:00"/>
    <x v="9"/>
    <s v="Q4"/>
    <x v="3"/>
    <s v="Grace Martinez"/>
    <x v="2"/>
    <x v="3"/>
  </r>
  <r>
    <x v="2"/>
    <x v="242"/>
    <x v="3"/>
    <s v="None"/>
    <n v="547.46"/>
    <n v="250"/>
    <n v="300"/>
    <n v="164238"/>
    <n v="0"/>
    <n v="164238"/>
    <n v="164.24"/>
    <n v="136865"/>
    <n v="27373"/>
    <n v="27.37"/>
    <d v="2024-10-28T00:00:00"/>
    <x v="9"/>
    <s v="Q4"/>
    <x v="3"/>
    <s v="Paul Miller"/>
    <x v="3"/>
    <x v="4"/>
  </r>
  <r>
    <x v="3"/>
    <x v="296"/>
    <x v="0"/>
    <s v="High"/>
    <n v="1743.24"/>
    <n v="5"/>
    <n v="350"/>
    <n v="610134"/>
    <n v="91520.1"/>
    <n v="518613.9"/>
    <n v="518.61"/>
    <n v="8716.2000000000007"/>
    <n v="509897.7"/>
    <n v="509.9"/>
    <d v="2024-10-29T00:00:00"/>
    <x v="9"/>
    <s v="Q4"/>
    <x v="3"/>
    <s v="Tina Hernandez"/>
    <x v="0"/>
    <x v="2"/>
  </r>
  <r>
    <x v="1"/>
    <x v="202"/>
    <x v="1"/>
    <s v="Medium"/>
    <n v="1650.09"/>
    <n v="10"/>
    <n v="15"/>
    <n v="24751.35"/>
    <n v="2475.14"/>
    <n v="22276.21"/>
    <n v="22.28"/>
    <n v="16500.900000000001"/>
    <n v="5775.31"/>
    <n v="5.78"/>
    <d v="2024-10-29T00:00:00"/>
    <x v="9"/>
    <s v="Q4"/>
    <x v="3"/>
    <s v="Eva Jones"/>
    <x v="1"/>
    <x v="4"/>
  </r>
  <r>
    <x v="3"/>
    <x v="196"/>
    <x v="1"/>
    <s v="High"/>
    <n v="3119.38"/>
    <n v="10"/>
    <n v="350"/>
    <n v="1091783"/>
    <n v="163767.45000000001"/>
    <n v="928015.55"/>
    <n v="928.02"/>
    <n v="31193.8"/>
    <n v="896821.75"/>
    <n v="896.82"/>
    <d v="2024-10-29T00:00:00"/>
    <x v="9"/>
    <s v="Q4"/>
    <x v="3"/>
    <s v="Rachel Miller"/>
    <x v="1"/>
    <x v="1"/>
  </r>
  <r>
    <x v="4"/>
    <x v="210"/>
    <x v="1"/>
    <s v="Low"/>
    <n v="1988.83"/>
    <n v="10"/>
    <n v="12"/>
    <n v="23865.96"/>
    <n v="1193.3"/>
    <n v="22672.66"/>
    <n v="22.67"/>
    <n v="19888.3"/>
    <n v="2784.36"/>
    <n v="2.78"/>
    <d v="2024-10-29T00:00:00"/>
    <x v="9"/>
    <s v="Q4"/>
    <x v="3"/>
    <s v="Ian Johnson"/>
    <x v="1"/>
    <x v="2"/>
  </r>
  <r>
    <x v="0"/>
    <x v="295"/>
    <x v="1"/>
    <s v="High"/>
    <n v="1076.73"/>
    <n v="10"/>
    <n v="125"/>
    <n v="134591.25"/>
    <n v="20188.689999999999"/>
    <n v="114402.56"/>
    <n v="114.4"/>
    <n v="10767.3"/>
    <n v="103635.26"/>
    <n v="103.64"/>
    <d v="2024-11-01T00:00:00"/>
    <x v="6"/>
    <s v="Q4"/>
    <x v="3"/>
    <s v="Bob Williams"/>
    <x v="1"/>
    <x v="3"/>
  </r>
  <r>
    <x v="3"/>
    <x v="245"/>
    <x v="0"/>
    <s v="Low"/>
    <n v="1272.81"/>
    <n v="5"/>
    <n v="350"/>
    <n v="445483.5"/>
    <n v="22274.18"/>
    <n v="423209.32"/>
    <n v="423.21"/>
    <n v="6364.05"/>
    <n v="416845.27"/>
    <n v="416.85"/>
    <d v="2024-11-01T00:00:00"/>
    <x v="6"/>
    <s v="Q4"/>
    <x v="3"/>
    <s v="Julia Williams"/>
    <x v="0"/>
    <x v="0"/>
  </r>
  <r>
    <x v="3"/>
    <x v="152"/>
    <x v="4"/>
    <s v="Medium"/>
    <n v="3100.48"/>
    <n v="3"/>
    <n v="350"/>
    <n v="1085168"/>
    <n v="108516.8"/>
    <n v="976651.2"/>
    <n v="976.65"/>
    <n v="9301.44"/>
    <n v="967349.76000000001"/>
    <n v="967.35"/>
    <d v="2024-11-01T00:00:00"/>
    <x v="6"/>
    <s v="Q4"/>
    <x v="3"/>
    <s v="Oscar Jones"/>
    <x v="4"/>
    <x v="3"/>
  </r>
  <r>
    <x v="2"/>
    <x v="257"/>
    <x v="3"/>
    <s v="High"/>
    <n v="249.08"/>
    <n v="250"/>
    <n v="300"/>
    <n v="74724"/>
    <n v="11208.6"/>
    <n v="63515.4"/>
    <n v="63.52"/>
    <n v="62270"/>
    <n v="1245.4000000000001"/>
    <n v="1.25"/>
    <d v="2024-11-01T00:00:00"/>
    <x v="6"/>
    <s v="Q4"/>
    <x v="3"/>
    <s v="Rachel Smith"/>
    <x v="3"/>
    <x v="6"/>
  </r>
  <r>
    <x v="2"/>
    <x v="242"/>
    <x v="0"/>
    <s v="Medium"/>
    <n v="490.86"/>
    <n v="5"/>
    <n v="300"/>
    <n v="147258"/>
    <n v="14725.8"/>
    <n v="132532.20000000001"/>
    <n v="132.53"/>
    <n v="2454.3000000000002"/>
    <n v="130077.9"/>
    <n v="130.08000000000001"/>
    <d v="2024-11-02T00:00:00"/>
    <x v="6"/>
    <s v="Q4"/>
    <x v="3"/>
    <s v="Paul Miller"/>
    <x v="0"/>
    <x v="5"/>
  </r>
  <r>
    <x v="1"/>
    <x v="232"/>
    <x v="2"/>
    <s v="None"/>
    <n v="772.63"/>
    <n v="120"/>
    <n v="15"/>
    <n v="11589.45"/>
    <n v="0"/>
    <n v="11589.45"/>
    <n v="11.59"/>
    <n v="92715.6"/>
    <n v="-81126.149999999994"/>
    <n v="-81.13"/>
    <d v="2024-11-02T00:00:00"/>
    <x v="6"/>
    <s v="Q4"/>
    <x v="3"/>
    <s v="Paul Thomas"/>
    <x v="2"/>
    <x v="0"/>
  </r>
  <r>
    <x v="2"/>
    <x v="242"/>
    <x v="1"/>
    <s v="Medium"/>
    <n v="577.65"/>
    <n v="10"/>
    <n v="300"/>
    <n v="173295"/>
    <n v="17329.5"/>
    <n v="155965.5"/>
    <n v="155.97"/>
    <n v="5776.5"/>
    <n v="150189"/>
    <n v="150.19"/>
    <d v="2024-11-02T00:00:00"/>
    <x v="6"/>
    <s v="Q4"/>
    <x v="3"/>
    <s v="Paul Miller"/>
    <x v="1"/>
    <x v="1"/>
  </r>
  <r>
    <x v="1"/>
    <x v="172"/>
    <x v="2"/>
    <s v="High"/>
    <n v="1045.3699999999999"/>
    <n v="120"/>
    <n v="15"/>
    <n v="15680.55"/>
    <n v="2352.08"/>
    <n v="13328.47"/>
    <n v="13.33"/>
    <n v="125444.4"/>
    <n v="-112115.93"/>
    <n v="-112.12"/>
    <d v="2024-11-03T00:00:00"/>
    <x v="6"/>
    <s v="Q4"/>
    <x v="3"/>
    <s v="Grace Moore"/>
    <x v="2"/>
    <x v="4"/>
  </r>
  <r>
    <x v="0"/>
    <x v="276"/>
    <x v="5"/>
    <s v="None"/>
    <n v="2365.92"/>
    <n v="260"/>
    <n v="125"/>
    <n v="295740"/>
    <n v="0"/>
    <n v="295740"/>
    <n v="295.74"/>
    <n v="615139.19999999995"/>
    <n v="-319399.2"/>
    <n v="-319.39999999999998"/>
    <d v="2024-11-03T00:00:00"/>
    <x v="6"/>
    <s v="Q4"/>
    <x v="3"/>
    <s v="Ian Anderson"/>
    <x v="5"/>
    <x v="2"/>
  </r>
  <r>
    <x v="2"/>
    <x v="169"/>
    <x v="5"/>
    <s v="Medium"/>
    <n v="794.35"/>
    <n v="260"/>
    <n v="300"/>
    <n v="238305"/>
    <n v="23830.5"/>
    <n v="214474.5"/>
    <n v="214.47"/>
    <n v="206531"/>
    <n v="7943.5"/>
    <n v="7.94"/>
    <d v="2024-11-04T00:00:00"/>
    <x v="6"/>
    <s v="Q4"/>
    <x v="3"/>
    <s v="Grace Johnson"/>
    <x v="5"/>
    <x v="5"/>
  </r>
  <r>
    <x v="2"/>
    <x v="156"/>
    <x v="1"/>
    <s v="High"/>
    <n v="269.77999999999997"/>
    <n v="10"/>
    <n v="300"/>
    <n v="80934"/>
    <n v="12140.1"/>
    <n v="68793.899999999994"/>
    <n v="68.790000000000006"/>
    <n v="2697.8"/>
    <n v="66096.100000000006"/>
    <n v="66.099999999999994"/>
    <d v="2024-11-04T00:00:00"/>
    <x v="6"/>
    <s v="Q4"/>
    <x v="3"/>
    <s v="Kevin Smith"/>
    <x v="1"/>
    <x v="1"/>
  </r>
  <r>
    <x v="4"/>
    <x v="259"/>
    <x v="0"/>
    <s v="None"/>
    <n v="1379.84"/>
    <n v="5"/>
    <n v="12"/>
    <n v="16558.080000000002"/>
    <n v="0"/>
    <n v="16558.080000000002"/>
    <n v="16.559999999999999"/>
    <n v="6899.2"/>
    <n v="9658.8799999999992"/>
    <n v="9.66"/>
    <d v="2024-11-04T00:00:00"/>
    <x v="6"/>
    <s v="Q4"/>
    <x v="3"/>
    <s v="Paul Gonzalez"/>
    <x v="0"/>
    <x v="3"/>
  </r>
  <r>
    <x v="3"/>
    <x v="151"/>
    <x v="0"/>
    <s v="None"/>
    <n v="3825.45"/>
    <n v="5"/>
    <n v="350"/>
    <n v="1338907.5"/>
    <n v="0"/>
    <n v="1338907.5"/>
    <n v="1338.91"/>
    <n v="19127.25"/>
    <n v="1319780.25"/>
    <n v="1319.78"/>
    <d v="2024-11-05T00:00:00"/>
    <x v="6"/>
    <s v="Q4"/>
    <x v="3"/>
    <s v="Frank Rodriguez"/>
    <x v="0"/>
    <x v="5"/>
  </r>
  <r>
    <x v="3"/>
    <x v="224"/>
    <x v="1"/>
    <s v="Low"/>
    <n v="1131.43"/>
    <n v="10"/>
    <n v="350"/>
    <n v="396000.5"/>
    <n v="19800.03"/>
    <n v="376200.47"/>
    <n v="376.2"/>
    <n v="11314.3"/>
    <n v="364886.17"/>
    <n v="364.89"/>
    <d v="2024-11-05T00:00:00"/>
    <x v="6"/>
    <s v="Q4"/>
    <x v="3"/>
    <s v="Steve Moore"/>
    <x v="1"/>
    <x v="3"/>
  </r>
  <r>
    <x v="4"/>
    <x v="232"/>
    <x v="5"/>
    <s v="Medium"/>
    <n v="1837.38"/>
    <n v="260"/>
    <n v="12"/>
    <n v="22048.560000000001"/>
    <n v="2204.86"/>
    <n v="19843.7"/>
    <n v="19.84"/>
    <n v="477718.8"/>
    <n v="-457875.1"/>
    <n v="-457.88"/>
    <d v="2024-11-05T00:00:00"/>
    <x v="6"/>
    <s v="Q4"/>
    <x v="3"/>
    <s v="Paul Thomas"/>
    <x v="5"/>
    <x v="5"/>
  </r>
  <r>
    <x v="3"/>
    <x v="176"/>
    <x v="5"/>
    <s v="None"/>
    <n v="3732.55"/>
    <n v="260"/>
    <n v="350"/>
    <n v="1306392.5"/>
    <n v="0"/>
    <n v="1306392.5"/>
    <n v="1306.3900000000001"/>
    <n v="970463"/>
    <n v="335929.5"/>
    <n v="335.93"/>
    <d v="2024-11-06T00:00:00"/>
    <x v="6"/>
    <s v="Q4"/>
    <x v="3"/>
    <s v="Kevin Brown"/>
    <x v="5"/>
    <x v="1"/>
  </r>
  <r>
    <x v="3"/>
    <x v="191"/>
    <x v="4"/>
    <s v="None"/>
    <n v="1500.81"/>
    <n v="3"/>
    <n v="350"/>
    <n v="525283.5"/>
    <n v="0"/>
    <n v="525283.5"/>
    <n v="525.28"/>
    <n v="4502.43"/>
    <n v="520781.07"/>
    <n v="520.78"/>
    <d v="2024-11-06T00:00:00"/>
    <x v="6"/>
    <s v="Q4"/>
    <x v="3"/>
    <s v="Oscar Taylor"/>
    <x v="4"/>
    <x v="4"/>
  </r>
  <r>
    <x v="2"/>
    <x v="259"/>
    <x v="0"/>
    <s v="None"/>
    <n v="835.51"/>
    <n v="5"/>
    <n v="300"/>
    <n v="250653"/>
    <n v="0"/>
    <n v="250653"/>
    <n v="250.65"/>
    <n v="4177.55"/>
    <n v="246475.45"/>
    <n v="246.48"/>
    <d v="2024-11-06T00:00:00"/>
    <x v="6"/>
    <s v="Q4"/>
    <x v="3"/>
    <s v="Paul Gonzalez"/>
    <x v="0"/>
    <x v="3"/>
  </r>
  <r>
    <x v="3"/>
    <x v="178"/>
    <x v="5"/>
    <s v="None"/>
    <n v="1496.55"/>
    <n v="260"/>
    <n v="350"/>
    <n v="523792.5"/>
    <n v="0"/>
    <n v="523792.5"/>
    <n v="523.79"/>
    <n v="389103"/>
    <n v="134689.5"/>
    <n v="134.69"/>
    <d v="2024-11-07T00:00:00"/>
    <x v="6"/>
    <s v="Q4"/>
    <x v="3"/>
    <s v="Rachel Davis"/>
    <x v="5"/>
    <x v="6"/>
  </r>
  <r>
    <x v="3"/>
    <x v="211"/>
    <x v="3"/>
    <s v="Medium"/>
    <n v="1620.77"/>
    <n v="250"/>
    <n v="350"/>
    <n v="567269.5"/>
    <n v="56726.95"/>
    <n v="510542.55"/>
    <n v="510.54"/>
    <n v="405192.5"/>
    <n v="105350.05"/>
    <n v="105.35"/>
    <d v="2024-11-07T00:00:00"/>
    <x v="6"/>
    <s v="Q4"/>
    <x v="3"/>
    <s v="Julia Anderson"/>
    <x v="3"/>
    <x v="0"/>
  </r>
  <r>
    <x v="4"/>
    <x v="272"/>
    <x v="1"/>
    <s v="None"/>
    <n v="1818.73"/>
    <n v="10"/>
    <n v="12"/>
    <n v="21824.76"/>
    <n v="0"/>
    <n v="21824.76"/>
    <n v="21.82"/>
    <n v="18187.3"/>
    <n v="3637.46"/>
    <n v="3.64"/>
    <d v="2024-11-08T00:00:00"/>
    <x v="6"/>
    <s v="Q4"/>
    <x v="3"/>
    <s v="Charlie Taylor"/>
    <x v="1"/>
    <x v="7"/>
  </r>
  <r>
    <x v="4"/>
    <x v="210"/>
    <x v="2"/>
    <s v="Medium"/>
    <n v="1778.71"/>
    <n v="120"/>
    <n v="12"/>
    <n v="21344.52"/>
    <n v="2134.4499999999998"/>
    <n v="19210.07"/>
    <n v="19.21"/>
    <n v="213445.2"/>
    <n v="-194235.13"/>
    <n v="-194.24"/>
    <d v="2024-11-08T00:00:00"/>
    <x v="6"/>
    <s v="Q4"/>
    <x v="3"/>
    <s v="Ian Johnson"/>
    <x v="2"/>
    <x v="4"/>
  </r>
  <r>
    <x v="4"/>
    <x v="269"/>
    <x v="0"/>
    <s v="Low"/>
    <n v="835.89"/>
    <n v="5"/>
    <n v="12"/>
    <n v="10030.68"/>
    <n v="501.53"/>
    <n v="9529.15"/>
    <n v="9.5299999999999994"/>
    <n v="4179.45"/>
    <n v="5349.7"/>
    <n v="5.35"/>
    <d v="2024-11-08T00:00:00"/>
    <x v="6"/>
    <s v="Q4"/>
    <x v="3"/>
    <s v="Nina Davis"/>
    <x v="0"/>
    <x v="3"/>
  </r>
  <r>
    <x v="0"/>
    <x v="218"/>
    <x v="5"/>
    <s v="Low"/>
    <n v="2884.09"/>
    <n v="260"/>
    <n v="125"/>
    <n v="360511.25"/>
    <n v="18025.560000000001"/>
    <n v="342485.69"/>
    <n v="342.49"/>
    <n v="749863.4"/>
    <n v="-407377.71"/>
    <n v="-407.38"/>
    <d v="2024-11-08T00:00:00"/>
    <x v="6"/>
    <s v="Q4"/>
    <x v="3"/>
    <s v="Eva Lopez"/>
    <x v="5"/>
    <x v="4"/>
  </r>
  <r>
    <x v="2"/>
    <x v="164"/>
    <x v="0"/>
    <s v="Low"/>
    <n v="991.63"/>
    <n v="5"/>
    <n v="300"/>
    <n v="297489"/>
    <n v="14874.45"/>
    <n v="282614.55"/>
    <n v="282.61"/>
    <n v="4958.1499999999996"/>
    <n v="277656.40000000002"/>
    <n v="277.66000000000003"/>
    <d v="2024-11-09T00:00:00"/>
    <x v="6"/>
    <s v="Q4"/>
    <x v="3"/>
    <s v="Quincy Garcia"/>
    <x v="0"/>
    <x v="3"/>
  </r>
  <r>
    <x v="0"/>
    <x v="188"/>
    <x v="0"/>
    <s v="Medium"/>
    <n v="2265.37"/>
    <n v="5"/>
    <n v="125"/>
    <n v="283171.25"/>
    <n v="28317.119999999999"/>
    <n v="254854.13"/>
    <n v="254.85"/>
    <n v="11326.85"/>
    <n v="243527.28"/>
    <n v="243.53"/>
    <d v="2024-11-09T00:00:00"/>
    <x v="6"/>
    <s v="Q4"/>
    <x v="3"/>
    <s v="Ian Taylor"/>
    <x v="0"/>
    <x v="5"/>
  </r>
  <r>
    <x v="0"/>
    <x v="173"/>
    <x v="5"/>
    <s v="Medium"/>
    <n v="2444.16"/>
    <n v="260"/>
    <n v="125"/>
    <n v="305520"/>
    <n v="30552"/>
    <n v="274968"/>
    <n v="274.97000000000003"/>
    <n v="635481.59999999998"/>
    <n v="-360513.6"/>
    <n v="-360.51"/>
    <d v="2024-11-09T00:00:00"/>
    <x v="6"/>
    <s v="Q4"/>
    <x v="3"/>
    <s v="Paul Davis"/>
    <x v="5"/>
    <x v="6"/>
  </r>
  <r>
    <x v="2"/>
    <x v="291"/>
    <x v="0"/>
    <s v="None"/>
    <n v="859.15"/>
    <n v="5"/>
    <n v="300"/>
    <n v="257745"/>
    <n v="0"/>
    <n v="257745"/>
    <n v="257.75"/>
    <n v="4295.75"/>
    <n v="253449.25"/>
    <n v="253.45"/>
    <d v="2024-11-09T00:00:00"/>
    <x v="6"/>
    <s v="Q4"/>
    <x v="3"/>
    <s v="Grace Davis"/>
    <x v="0"/>
    <x v="3"/>
  </r>
  <r>
    <x v="1"/>
    <x v="299"/>
    <x v="2"/>
    <s v="None"/>
    <n v="1306.08"/>
    <n v="120"/>
    <n v="15"/>
    <n v="19591.2"/>
    <n v="0"/>
    <n v="19591.2"/>
    <n v="19.59"/>
    <n v="156729.60000000001"/>
    <n v="-137138.4"/>
    <n v="-137.13999999999999"/>
    <d v="2024-11-10T00:00:00"/>
    <x v="6"/>
    <s v="Q4"/>
    <x v="3"/>
    <s v="Kevin Miller"/>
    <x v="2"/>
    <x v="1"/>
  </r>
  <r>
    <x v="2"/>
    <x v="152"/>
    <x v="5"/>
    <s v="Low"/>
    <n v="853.48"/>
    <n v="260"/>
    <n v="300"/>
    <n v="256044"/>
    <n v="12802.2"/>
    <n v="243241.8"/>
    <n v="243.24"/>
    <n v="221904.8"/>
    <n v="21337"/>
    <n v="21.34"/>
    <d v="2024-11-10T00:00:00"/>
    <x v="6"/>
    <s v="Q4"/>
    <x v="3"/>
    <s v="Oscar Jones"/>
    <x v="5"/>
    <x v="3"/>
  </r>
  <r>
    <x v="2"/>
    <x v="173"/>
    <x v="1"/>
    <s v="High"/>
    <n v="324.51"/>
    <n v="10"/>
    <n v="300"/>
    <n v="97353"/>
    <n v="14602.95"/>
    <n v="82750.05"/>
    <n v="82.75"/>
    <n v="3245.1"/>
    <n v="79504.95"/>
    <n v="79.5"/>
    <d v="2024-11-10T00:00:00"/>
    <x v="6"/>
    <s v="Q4"/>
    <x v="3"/>
    <s v="Paul Davis"/>
    <x v="1"/>
    <x v="3"/>
  </r>
  <r>
    <x v="2"/>
    <x v="175"/>
    <x v="1"/>
    <s v="High"/>
    <n v="274.95"/>
    <n v="10"/>
    <n v="300"/>
    <n v="82485"/>
    <n v="12372.75"/>
    <n v="70112.25"/>
    <n v="70.11"/>
    <n v="2749.5"/>
    <n v="67362.75"/>
    <n v="67.36"/>
    <d v="2024-11-10T00:00:00"/>
    <x v="6"/>
    <s v="Q4"/>
    <x v="3"/>
    <s v="David Johnson"/>
    <x v="1"/>
    <x v="2"/>
  </r>
  <r>
    <x v="1"/>
    <x v="166"/>
    <x v="1"/>
    <s v="Low"/>
    <n v="1354.49"/>
    <n v="10"/>
    <n v="15"/>
    <n v="20317.349999999999"/>
    <n v="1015.87"/>
    <n v="19301.48"/>
    <n v="19.3"/>
    <n v="13544.9"/>
    <n v="5756.58"/>
    <n v="5.76"/>
    <d v="2024-11-10T00:00:00"/>
    <x v="6"/>
    <s v="Q4"/>
    <x v="3"/>
    <s v="Julia Gonzalez"/>
    <x v="1"/>
    <x v="2"/>
  </r>
  <r>
    <x v="0"/>
    <x v="296"/>
    <x v="2"/>
    <s v="Low"/>
    <n v="2770.51"/>
    <n v="120"/>
    <n v="125"/>
    <n v="346313.75"/>
    <n v="17315.689999999999"/>
    <n v="328998.06"/>
    <n v="329"/>
    <n v="332461.2"/>
    <n v="-3463.14"/>
    <n v="-3.46"/>
    <d v="2024-11-11T00:00:00"/>
    <x v="6"/>
    <s v="Q4"/>
    <x v="3"/>
    <s v="Tina Hernandez"/>
    <x v="2"/>
    <x v="6"/>
  </r>
  <r>
    <x v="0"/>
    <x v="289"/>
    <x v="1"/>
    <s v="None"/>
    <n v="1852.79"/>
    <n v="10"/>
    <n v="125"/>
    <n v="231598.75"/>
    <n v="0"/>
    <n v="231598.75"/>
    <n v="231.6"/>
    <n v="18527.900000000001"/>
    <n v="213070.85"/>
    <n v="213.07"/>
    <d v="2024-11-11T00:00:00"/>
    <x v="6"/>
    <s v="Q4"/>
    <x v="3"/>
    <s v="Bob Garcia"/>
    <x v="1"/>
    <x v="7"/>
  </r>
  <r>
    <x v="0"/>
    <x v="225"/>
    <x v="5"/>
    <s v="Low"/>
    <n v="2453.5300000000002"/>
    <n v="260"/>
    <n v="125"/>
    <n v="306691.25"/>
    <n v="15334.56"/>
    <n v="291356.69"/>
    <n v="291.36"/>
    <n v="637917.80000000005"/>
    <n v="-346561.11"/>
    <n v="-346.56"/>
    <d v="2024-11-12T00:00:00"/>
    <x v="6"/>
    <s v="Q4"/>
    <x v="3"/>
    <s v="Kevin Williams"/>
    <x v="5"/>
    <x v="0"/>
  </r>
  <r>
    <x v="3"/>
    <x v="157"/>
    <x v="3"/>
    <s v="None"/>
    <n v="1330.11"/>
    <n v="250"/>
    <n v="350"/>
    <n v="465538.5"/>
    <n v="0"/>
    <n v="465538.5"/>
    <n v="465.54"/>
    <n v="332527.5"/>
    <n v="133011"/>
    <n v="133.01"/>
    <d v="2024-11-12T00:00:00"/>
    <x v="6"/>
    <s v="Q4"/>
    <x v="3"/>
    <s v="David Smith"/>
    <x v="3"/>
    <x v="0"/>
  </r>
  <r>
    <x v="1"/>
    <x v="163"/>
    <x v="1"/>
    <s v="None"/>
    <n v="901.48"/>
    <n v="10"/>
    <n v="15"/>
    <n v="13522.2"/>
    <n v="0"/>
    <n v="13522.2"/>
    <n v="13.52"/>
    <n v="9014.7999999999993"/>
    <n v="4507.3999999999996"/>
    <n v="4.51"/>
    <d v="2024-11-13T00:00:00"/>
    <x v="6"/>
    <s v="Q4"/>
    <x v="3"/>
    <s v="Nina Martin"/>
    <x v="1"/>
    <x v="0"/>
  </r>
  <r>
    <x v="0"/>
    <x v="263"/>
    <x v="4"/>
    <s v="Medium"/>
    <n v="2705.44"/>
    <n v="3"/>
    <n v="125"/>
    <n v="338180"/>
    <n v="33818"/>
    <n v="304362"/>
    <n v="304.36"/>
    <n v="8116.32"/>
    <n v="296245.68"/>
    <n v="296.25"/>
    <d v="2024-11-13T00:00:00"/>
    <x v="6"/>
    <s v="Q4"/>
    <x v="3"/>
    <s v="Rachel Martinez"/>
    <x v="4"/>
    <x v="1"/>
  </r>
  <r>
    <x v="1"/>
    <x v="213"/>
    <x v="3"/>
    <s v="High"/>
    <n v="1723.2"/>
    <n v="250"/>
    <n v="15"/>
    <n v="25848"/>
    <n v="3877.2"/>
    <n v="21970.799999999999"/>
    <n v="21.97"/>
    <n v="430800"/>
    <n v="-408829.2"/>
    <n v="-408.83"/>
    <d v="2024-11-13T00:00:00"/>
    <x v="6"/>
    <s v="Q4"/>
    <x v="3"/>
    <s v="Julia Martin"/>
    <x v="3"/>
    <x v="4"/>
  </r>
  <r>
    <x v="3"/>
    <x v="169"/>
    <x v="1"/>
    <s v="Low"/>
    <n v="1167.6300000000001"/>
    <n v="10"/>
    <n v="350"/>
    <n v="408670.5"/>
    <n v="20433.53"/>
    <n v="388236.97"/>
    <n v="388.24"/>
    <n v="11676.3"/>
    <n v="376560.67"/>
    <n v="376.56"/>
    <d v="2024-11-14T00:00:00"/>
    <x v="6"/>
    <s v="Q4"/>
    <x v="3"/>
    <s v="Grace Johnson"/>
    <x v="1"/>
    <x v="4"/>
  </r>
  <r>
    <x v="0"/>
    <x v="254"/>
    <x v="0"/>
    <s v="None"/>
    <n v="1205.6300000000001"/>
    <n v="5"/>
    <n v="125"/>
    <n v="150703.75"/>
    <n v="0"/>
    <n v="150703.75"/>
    <n v="150.69999999999999"/>
    <n v="6028.15"/>
    <n v="144675.6"/>
    <n v="144.68"/>
    <d v="2024-11-14T00:00:00"/>
    <x v="6"/>
    <s v="Q4"/>
    <x v="3"/>
    <s v="Eva Garcia"/>
    <x v="0"/>
    <x v="4"/>
  </r>
  <r>
    <x v="4"/>
    <x v="264"/>
    <x v="3"/>
    <s v="Low"/>
    <n v="501.82"/>
    <n v="250"/>
    <n v="12"/>
    <n v="6021.84"/>
    <n v="301.08999999999997"/>
    <n v="5720.75"/>
    <n v="5.72"/>
    <n v="125455"/>
    <n v="-119734.25"/>
    <n v="-119.73"/>
    <d v="2024-11-15T00:00:00"/>
    <x v="6"/>
    <s v="Q4"/>
    <x v="3"/>
    <s v="Laura Miller"/>
    <x v="3"/>
    <x v="3"/>
  </r>
  <r>
    <x v="1"/>
    <x v="179"/>
    <x v="3"/>
    <s v="High"/>
    <n v="721.06"/>
    <n v="250"/>
    <n v="15"/>
    <n v="10815.9"/>
    <n v="1622.38"/>
    <n v="9193.52"/>
    <n v="9.19"/>
    <n v="180265"/>
    <n v="-171071.48"/>
    <n v="-171.07"/>
    <d v="2024-11-15T00:00:00"/>
    <x v="6"/>
    <s v="Q4"/>
    <x v="3"/>
    <s v="Tina Miller"/>
    <x v="3"/>
    <x v="4"/>
  </r>
  <r>
    <x v="3"/>
    <x v="277"/>
    <x v="5"/>
    <s v="None"/>
    <n v="2475.46"/>
    <n v="260"/>
    <n v="350"/>
    <n v="866411"/>
    <n v="0"/>
    <n v="866411"/>
    <n v="866.41"/>
    <n v="643619.6"/>
    <n v="222791.4"/>
    <n v="222.79"/>
    <d v="2024-11-15T00:00:00"/>
    <x v="6"/>
    <s v="Q4"/>
    <x v="3"/>
    <s v="Julia Wilson"/>
    <x v="5"/>
    <x v="1"/>
  </r>
  <r>
    <x v="0"/>
    <x v="277"/>
    <x v="2"/>
    <s v="Medium"/>
    <n v="1152.58"/>
    <n v="120"/>
    <n v="125"/>
    <n v="144072.5"/>
    <n v="14407.25"/>
    <n v="129665.25"/>
    <n v="129.66999999999999"/>
    <n v="138309.6"/>
    <n v="-8644.35"/>
    <n v="-8.64"/>
    <d v="2024-11-16T00:00:00"/>
    <x v="6"/>
    <s v="Q4"/>
    <x v="3"/>
    <s v="Julia Wilson"/>
    <x v="2"/>
    <x v="5"/>
  </r>
  <r>
    <x v="2"/>
    <x v="234"/>
    <x v="0"/>
    <s v="None"/>
    <n v="683.61"/>
    <n v="5"/>
    <n v="300"/>
    <n v="205083"/>
    <n v="0"/>
    <n v="205083"/>
    <n v="205.08"/>
    <n v="3418.05"/>
    <n v="201664.95"/>
    <n v="201.66"/>
    <d v="2024-11-16T00:00:00"/>
    <x v="6"/>
    <s v="Q4"/>
    <x v="3"/>
    <s v="Tina Taylor"/>
    <x v="0"/>
    <x v="2"/>
  </r>
  <r>
    <x v="4"/>
    <x v="221"/>
    <x v="2"/>
    <s v="Low"/>
    <n v="1519.15"/>
    <n v="120"/>
    <n v="12"/>
    <n v="18229.8"/>
    <n v="911.49"/>
    <n v="17318.310000000001"/>
    <n v="17.32"/>
    <n v="182298"/>
    <n v="-164979.69"/>
    <n v="-164.98"/>
    <d v="2024-11-17T00:00:00"/>
    <x v="6"/>
    <s v="Q4"/>
    <x v="3"/>
    <s v="Nina Jackson"/>
    <x v="2"/>
    <x v="2"/>
  </r>
  <r>
    <x v="4"/>
    <x v="224"/>
    <x v="2"/>
    <s v="Medium"/>
    <n v="1813.1"/>
    <n v="120"/>
    <n v="12"/>
    <n v="21757.200000000001"/>
    <n v="2175.7199999999998"/>
    <n v="19581.48"/>
    <n v="19.579999999999998"/>
    <n v="217572"/>
    <n v="-197990.52"/>
    <n v="-197.99"/>
    <d v="2024-11-17T00:00:00"/>
    <x v="6"/>
    <s v="Q4"/>
    <x v="3"/>
    <s v="Steve Moore"/>
    <x v="2"/>
    <x v="4"/>
  </r>
  <r>
    <x v="2"/>
    <x v="197"/>
    <x v="2"/>
    <s v="None"/>
    <n v="831.08"/>
    <n v="120"/>
    <n v="300"/>
    <n v="249324"/>
    <n v="0"/>
    <n v="249324"/>
    <n v="249.32"/>
    <n v="99729.600000000006"/>
    <n v="149594.4"/>
    <n v="149.59"/>
    <d v="2024-11-17T00:00:00"/>
    <x v="6"/>
    <s v="Q4"/>
    <x v="3"/>
    <s v="Bob Hernandez"/>
    <x v="2"/>
    <x v="2"/>
  </r>
  <r>
    <x v="2"/>
    <x v="245"/>
    <x v="1"/>
    <s v="High"/>
    <n v="557.36"/>
    <n v="10"/>
    <n v="300"/>
    <n v="167208"/>
    <n v="25081.200000000001"/>
    <n v="142126.79999999999"/>
    <n v="142.13"/>
    <n v="5573.6"/>
    <n v="136553.20000000001"/>
    <n v="136.55000000000001"/>
    <d v="2024-11-17T00:00:00"/>
    <x v="6"/>
    <s v="Q4"/>
    <x v="3"/>
    <s v="Julia Williams"/>
    <x v="1"/>
    <x v="7"/>
  </r>
  <r>
    <x v="0"/>
    <x v="162"/>
    <x v="4"/>
    <s v="High"/>
    <n v="2919.17"/>
    <n v="3"/>
    <n v="125"/>
    <n v="364896.25"/>
    <n v="54734.44"/>
    <n v="310161.81"/>
    <n v="310.16000000000003"/>
    <n v="8757.51"/>
    <n v="301404.3"/>
    <n v="301.39999999999998"/>
    <d v="2024-11-17T00:00:00"/>
    <x v="6"/>
    <s v="Q4"/>
    <x v="3"/>
    <s v="David Moore"/>
    <x v="4"/>
    <x v="4"/>
  </r>
  <r>
    <x v="0"/>
    <x v="245"/>
    <x v="2"/>
    <s v="Low"/>
    <n v="1363.74"/>
    <n v="120"/>
    <n v="125"/>
    <n v="170467.5"/>
    <n v="8523.3799999999992"/>
    <n v="161944.12"/>
    <n v="161.94"/>
    <n v="163648.79999999999"/>
    <n v="-1704.68"/>
    <n v="-1.7"/>
    <d v="2024-11-17T00:00:00"/>
    <x v="6"/>
    <s v="Q4"/>
    <x v="3"/>
    <s v="Julia Williams"/>
    <x v="2"/>
    <x v="6"/>
  </r>
  <r>
    <x v="2"/>
    <x v="248"/>
    <x v="3"/>
    <s v="High"/>
    <n v="585.03"/>
    <n v="250"/>
    <n v="300"/>
    <n v="175509"/>
    <n v="26326.35"/>
    <n v="149182.65"/>
    <n v="149.18"/>
    <n v="146257.5"/>
    <n v="2925.15"/>
    <n v="2.93"/>
    <d v="2024-11-19T00:00:00"/>
    <x v="6"/>
    <s v="Q4"/>
    <x v="3"/>
    <s v="Ian Williams"/>
    <x v="3"/>
    <x v="6"/>
  </r>
  <r>
    <x v="1"/>
    <x v="203"/>
    <x v="5"/>
    <s v="Low"/>
    <n v="1074.78"/>
    <n v="260"/>
    <n v="15"/>
    <n v="16121.7"/>
    <n v="806.09"/>
    <n v="15315.61"/>
    <n v="15.32"/>
    <n v="279442.8"/>
    <n v="-264127.19"/>
    <n v="-264.13"/>
    <d v="2024-11-19T00:00:00"/>
    <x v="6"/>
    <s v="Q4"/>
    <x v="3"/>
    <s v="Laura Wilson"/>
    <x v="5"/>
    <x v="7"/>
  </r>
  <r>
    <x v="4"/>
    <x v="227"/>
    <x v="3"/>
    <s v="Low"/>
    <n v="1076.94"/>
    <n v="250"/>
    <n v="12"/>
    <n v="12923.28"/>
    <n v="646.16"/>
    <n v="12277.12"/>
    <n v="12.28"/>
    <n v="269235"/>
    <n v="-256957.88"/>
    <n v="-256.95999999999998"/>
    <d v="2024-11-19T00:00:00"/>
    <x v="6"/>
    <s v="Q4"/>
    <x v="3"/>
    <s v="Hannah Miller"/>
    <x v="3"/>
    <x v="6"/>
  </r>
  <r>
    <x v="4"/>
    <x v="207"/>
    <x v="5"/>
    <s v="Low"/>
    <n v="1554.64"/>
    <n v="260"/>
    <n v="12"/>
    <n v="18655.68"/>
    <n v="932.78"/>
    <n v="17722.900000000001"/>
    <n v="17.72"/>
    <n v="404206.4"/>
    <n v="-386483.5"/>
    <n v="-386.48"/>
    <d v="2024-11-19T00:00:00"/>
    <x v="6"/>
    <s v="Q4"/>
    <x v="3"/>
    <s v="Ian Davis"/>
    <x v="5"/>
    <x v="3"/>
  </r>
  <r>
    <x v="0"/>
    <x v="177"/>
    <x v="1"/>
    <s v="None"/>
    <n v="1724.8"/>
    <n v="10"/>
    <n v="125"/>
    <n v="215600"/>
    <n v="0"/>
    <n v="215600"/>
    <n v="215.6"/>
    <n v="17248"/>
    <n v="198352"/>
    <n v="198.35"/>
    <d v="2024-11-21T00:00:00"/>
    <x v="6"/>
    <s v="Q4"/>
    <x v="3"/>
    <s v="Quincy Smith"/>
    <x v="1"/>
    <x v="7"/>
  </r>
  <r>
    <x v="0"/>
    <x v="164"/>
    <x v="0"/>
    <s v="Medium"/>
    <n v="1721.72"/>
    <n v="5"/>
    <n v="125"/>
    <n v="215215"/>
    <n v="21521.5"/>
    <n v="193693.5"/>
    <n v="193.69"/>
    <n v="8608.6"/>
    <n v="185084.9"/>
    <n v="185.08"/>
    <d v="2024-11-21T00:00:00"/>
    <x v="6"/>
    <s v="Q4"/>
    <x v="3"/>
    <s v="Quincy Garcia"/>
    <x v="0"/>
    <x v="2"/>
  </r>
  <r>
    <x v="3"/>
    <x v="291"/>
    <x v="1"/>
    <s v="High"/>
    <n v="1727.49"/>
    <n v="10"/>
    <n v="350"/>
    <n v="604621.5"/>
    <n v="90693.22"/>
    <n v="513928.28"/>
    <n v="513.92999999999995"/>
    <n v="17274.900000000001"/>
    <n v="496653.38"/>
    <n v="496.65"/>
    <d v="2024-11-21T00:00:00"/>
    <x v="6"/>
    <s v="Q4"/>
    <x v="3"/>
    <s v="Grace Davis"/>
    <x v="1"/>
    <x v="3"/>
  </r>
  <r>
    <x v="1"/>
    <x v="230"/>
    <x v="0"/>
    <s v="Low"/>
    <n v="1066.19"/>
    <n v="5"/>
    <n v="15"/>
    <n v="15992.85"/>
    <n v="799.64"/>
    <n v="15193.21"/>
    <n v="15.19"/>
    <n v="5330.95"/>
    <n v="9862.26"/>
    <n v="9.86"/>
    <d v="2024-11-21T00:00:00"/>
    <x v="6"/>
    <s v="Q4"/>
    <x v="3"/>
    <s v="Quincy Williams"/>
    <x v="0"/>
    <x v="0"/>
  </r>
  <r>
    <x v="2"/>
    <x v="231"/>
    <x v="0"/>
    <s v="None"/>
    <n v="730.2"/>
    <n v="5"/>
    <n v="300"/>
    <n v="219060"/>
    <n v="0"/>
    <n v="219060"/>
    <n v="219.06"/>
    <n v="3651"/>
    <n v="215409"/>
    <n v="215.41"/>
    <d v="2024-11-22T00:00:00"/>
    <x v="6"/>
    <s v="Q4"/>
    <x v="3"/>
    <s v="Hannah Brown"/>
    <x v="0"/>
    <x v="1"/>
  </r>
  <r>
    <x v="4"/>
    <x v="185"/>
    <x v="1"/>
    <s v="None"/>
    <n v="720.33"/>
    <n v="10"/>
    <n v="12"/>
    <n v="8643.9599999999991"/>
    <n v="0"/>
    <n v="8643.9599999999991"/>
    <n v="8.64"/>
    <n v="7203.3"/>
    <n v="1440.66"/>
    <n v="1.44"/>
    <d v="2024-11-22T00:00:00"/>
    <x v="6"/>
    <s v="Q4"/>
    <x v="3"/>
    <s v="Grace Gonzalez"/>
    <x v="1"/>
    <x v="2"/>
  </r>
  <r>
    <x v="1"/>
    <x v="187"/>
    <x v="0"/>
    <s v="None"/>
    <n v="1353.77"/>
    <n v="5"/>
    <n v="15"/>
    <n v="20306.55"/>
    <n v="0"/>
    <n v="20306.55"/>
    <n v="20.309999999999999"/>
    <n v="6768.85"/>
    <n v="13537.7"/>
    <n v="13.54"/>
    <d v="2024-11-22T00:00:00"/>
    <x v="6"/>
    <s v="Q4"/>
    <x v="3"/>
    <s v="Charlie Thomas"/>
    <x v="0"/>
    <x v="6"/>
  </r>
  <r>
    <x v="1"/>
    <x v="270"/>
    <x v="3"/>
    <s v="Low"/>
    <n v="1622.16"/>
    <n v="250"/>
    <n v="15"/>
    <n v="24332.400000000001"/>
    <n v="1216.6199999999999"/>
    <n v="23115.78"/>
    <n v="23.12"/>
    <n v="405540"/>
    <n v="-382424.22"/>
    <n v="-382.42"/>
    <d v="2024-11-23T00:00:00"/>
    <x v="6"/>
    <s v="Q4"/>
    <x v="3"/>
    <s v="Ian Moore"/>
    <x v="3"/>
    <x v="4"/>
  </r>
  <r>
    <x v="3"/>
    <x v="267"/>
    <x v="5"/>
    <s v="Medium"/>
    <n v="2331.92"/>
    <n v="260"/>
    <n v="350"/>
    <n v="816172"/>
    <n v="81617.2"/>
    <n v="734554.8"/>
    <n v="734.55"/>
    <n v="606299.19999999995"/>
    <n v="128255.6"/>
    <n v="128.26"/>
    <d v="2024-11-23T00:00:00"/>
    <x v="6"/>
    <s v="Q4"/>
    <x v="3"/>
    <s v="Tina Johnson"/>
    <x v="5"/>
    <x v="0"/>
  </r>
  <r>
    <x v="0"/>
    <x v="200"/>
    <x v="1"/>
    <s v="None"/>
    <n v="2762.31"/>
    <n v="10"/>
    <n v="125"/>
    <n v="345288.75"/>
    <n v="0"/>
    <n v="345288.75"/>
    <n v="345.29"/>
    <n v="27623.1"/>
    <n v="317665.65000000002"/>
    <n v="317.67"/>
    <d v="2024-11-24T00:00:00"/>
    <x v="6"/>
    <s v="Q4"/>
    <x v="3"/>
    <s v="Steve Gonzalez"/>
    <x v="1"/>
    <x v="0"/>
  </r>
  <r>
    <x v="4"/>
    <x v="182"/>
    <x v="1"/>
    <s v="None"/>
    <n v="1094.5899999999999"/>
    <n v="10"/>
    <n v="12"/>
    <n v="13135.08"/>
    <n v="0"/>
    <n v="13135.08"/>
    <n v="13.14"/>
    <n v="10945.9"/>
    <n v="2189.1799999999998"/>
    <n v="2.19"/>
    <d v="2024-11-24T00:00:00"/>
    <x v="6"/>
    <s v="Q4"/>
    <x v="3"/>
    <s v="David Lopez"/>
    <x v="1"/>
    <x v="6"/>
  </r>
  <r>
    <x v="4"/>
    <x v="286"/>
    <x v="5"/>
    <s v="Medium"/>
    <n v="1878.73"/>
    <n v="260"/>
    <n v="12"/>
    <n v="22544.76"/>
    <n v="2254.48"/>
    <n v="20290.28"/>
    <n v="20.29"/>
    <n v="488469.8"/>
    <n v="-468179.52"/>
    <n v="-468.18"/>
    <d v="2024-11-24T00:00:00"/>
    <x v="6"/>
    <s v="Q4"/>
    <x v="3"/>
    <s v="Paul Rodriguez"/>
    <x v="5"/>
    <x v="4"/>
  </r>
  <r>
    <x v="3"/>
    <x v="295"/>
    <x v="1"/>
    <s v="Medium"/>
    <n v="3919.37"/>
    <n v="10"/>
    <n v="350"/>
    <n v="1371779.5"/>
    <n v="137177.95000000001"/>
    <n v="1234601.55"/>
    <n v="1234.5999999999999"/>
    <n v="39193.699999999997"/>
    <n v="1195407.8500000001"/>
    <n v="1195.4100000000001"/>
    <d v="2024-11-25T00:00:00"/>
    <x v="6"/>
    <s v="Q4"/>
    <x v="3"/>
    <s v="Bob Williams"/>
    <x v="1"/>
    <x v="6"/>
  </r>
  <r>
    <x v="1"/>
    <x v="186"/>
    <x v="3"/>
    <s v="None"/>
    <n v="828.36"/>
    <n v="250"/>
    <n v="15"/>
    <n v="12425.4"/>
    <n v="0"/>
    <n v="12425.4"/>
    <n v="12.43"/>
    <n v="207090"/>
    <n v="-194664.6"/>
    <n v="-194.66"/>
    <d v="2024-11-25T00:00:00"/>
    <x v="6"/>
    <s v="Q4"/>
    <x v="3"/>
    <s v="Grace Martinez"/>
    <x v="3"/>
    <x v="2"/>
  </r>
  <r>
    <x v="4"/>
    <x v="211"/>
    <x v="0"/>
    <s v="High"/>
    <n v="1216.1199999999999"/>
    <n v="5"/>
    <n v="12"/>
    <n v="14593.44"/>
    <n v="2189.02"/>
    <n v="12404.42"/>
    <n v="12.4"/>
    <n v="6080.6"/>
    <n v="6323.82"/>
    <n v="6.32"/>
    <d v="2024-11-25T00:00:00"/>
    <x v="6"/>
    <s v="Q4"/>
    <x v="3"/>
    <s v="Julia Anderson"/>
    <x v="0"/>
    <x v="6"/>
  </r>
  <r>
    <x v="1"/>
    <x v="152"/>
    <x v="0"/>
    <s v="Medium"/>
    <n v="1469.97"/>
    <n v="5"/>
    <n v="15"/>
    <n v="22049.55"/>
    <n v="2204.9499999999998"/>
    <n v="19844.599999999999"/>
    <n v="19.84"/>
    <n v="7349.85"/>
    <n v="12494.75"/>
    <n v="12.49"/>
    <d v="2024-11-25T00:00:00"/>
    <x v="6"/>
    <s v="Q4"/>
    <x v="3"/>
    <s v="Oscar Jones"/>
    <x v="0"/>
    <x v="3"/>
  </r>
  <r>
    <x v="0"/>
    <x v="249"/>
    <x v="0"/>
    <s v="None"/>
    <n v="1725.4"/>
    <n v="5"/>
    <n v="125"/>
    <n v="215675"/>
    <n v="0"/>
    <n v="215675"/>
    <n v="215.68"/>
    <n v="8627"/>
    <n v="207048"/>
    <n v="207.05"/>
    <d v="2024-11-26T00:00:00"/>
    <x v="6"/>
    <s v="Q4"/>
    <x v="3"/>
    <s v="Bob Brown"/>
    <x v="0"/>
    <x v="5"/>
  </r>
  <r>
    <x v="1"/>
    <x v="190"/>
    <x v="2"/>
    <s v="Low"/>
    <n v="1312.35"/>
    <n v="120"/>
    <n v="15"/>
    <n v="19685.25"/>
    <n v="984.26"/>
    <n v="18700.990000000002"/>
    <n v="18.7"/>
    <n v="157482"/>
    <n v="-138781.01"/>
    <n v="-138.78"/>
    <d v="2024-11-26T00:00:00"/>
    <x v="6"/>
    <s v="Q4"/>
    <x v="3"/>
    <s v="Frank Wilson"/>
    <x v="2"/>
    <x v="1"/>
  </r>
  <r>
    <x v="4"/>
    <x v="260"/>
    <x v="0"/>
    <s v="Medium"/>
    <n v="781.62"/>
    <n v="5"/>
    <n v="12"/>
    <n v="9379.44"/>
    <n v="937.94"/>
    <n v="8441.5"/>
    <n v="8.44"/>
    <n v="3908.1"/>
    <n v="4533.3999999999996"/>
    <n v="4.53"/>
    <d v="2024-11-26T00:00:00"/>
    <x v="6"/>
    <s v="Q4"/>
    <x v="3"/>
    <s v="David Brown"/>
    <x v="0"/>
    <x v="3"/>
  </r>
  <r>
    <x v="1"/>
    <x v="208"/>
    <x v="2"/>
    <s v="None"/>
    <n v="1964.99"/>
    <n v="120"/>
    <n v="15"/>
    <n v="29474.85"/>
    <n v="0"/>
    <n v="29474.85"/>
    <n v="29.47"/>
    <n v="235798.8"/>
    <n v="-206323.95"/>
    <n v="-206.32"/>
    <d v="2024-11-28T00:00:00"/>
    <x v="6"/>
    <s v="Q4"/>
    <x v="3"/>
    <s v="Laura Jackson"/>
    <x v="2"/>
    <x v="0"/>
  </r>
  <r>
    <x v="3"/>
    <x v="279"/>
    <x v="0"/>
    <s v="None"/>
    <n v="1943.74"/>
    <n v="5"/>
    <n v="350"/>
    <n v="680309"/>
    <n v="0"/>
    <n v="680309"/>
    <n v="680.31"/>
    <n v="9718.7000000000007"/>
    <n v="670590.30000000005"/>
    <n v="670.59"/>
    <d v="2024-11-28T00:00:00"/>
    <x v="6"/>
    <s v="Q4"/>
    <x v="3"/>
    <s v="Ian Martinez"/>
    <x v="0"/>
    <x v="4"/>
  </r>
  <r>
    <x v="2"/>
    <x v="263"/>
    <x v="2"/>
    <s v="High"/>
    <n v="600.16999999999996"/>
    <n v="120"/>
    <n v="300"/>
    <n v="180051"/>
    <n v="27007.65"/>
    <n v="153043.35"/>
    <n v="153.04"/>
    <n v="72020.399999999994"/>
    <n v="81022.95"/>
    <n v="81.02"/>
    <d v="2024-11-29T00:00:00"/>
    <x v="6"/>
    <s v="Q4"/>
    <x v="3"/>
    <s v="Rachel Martinez"/>
    <x v="2"/>
    <x v="5"/>
  </r>
  <r>
    <x v="2"/>
    <x v="201"/>
    <x v="1"/>
    <s v="None"/>
    <n v="465.05"/>
    <n v="10"/>
    <n v="300"/>
    <n v="139515"/>
    <n v="0"/>
    <n v="139515"/>
    <n v="139.51"/>
    <n v="4650.5"/>
    <n v="134864.5"/>
    <n v="134.86000000000001"/>
    <d v="2024-11-29T00:00:00"/>
    <x v="6"/>
    <s v="Q4"/>
    <x v="3"/>
    <s v="Paul Moore"/>
    <x v="1"/>
    <x v="1"/>
  </r>
  <r>
    <x v="1"/>
    <x v="210"/>
    <x v="0"/>
    <s v="High"/>
    <n v="1215.43"/>
    <n v="5"/>
    <n v="15"/>
    <n v="18231.45"/>
    <n v="2734.72"/>
    <n v="15496.73"/>
    <n v="15.5"/>
    <n v="6077.15"/>
    <n v="9419.58"/>
    <n v="9.42"/>
    <d v="2024-11-30T00:00:00"/>
    <x v="6"/>
    <s v="Q4"/>
    <x v="3"/>
    <s v="Ian Johnson"/>
    <x v="0"/>
    <x v="0"/>
  </r>
  <r>
    <x v="1"/>
    <x v="218"/>
    <x v="1"/>
    <s v="High"/>
    <n v="618.13"/>
    <n v="10"/>
    <n v="15"/>
    <n v="9271.9500000000007"/>
    <n v="1390.79"/>
    <n v="7881.16"/>
    <n v="7.88"/>
    <n v="6181.3"/>
    <n v="1699.86"/>
    <n v="1.7"/>
    <d v="2024-12-01T00:00:00"/>
    <x v="7"/>
    <s v="Q4"/>
    <x v="3"/>
    <s v="Eva Lopez"/>
    <x v="1"/>
    <x v="1"/>
  </r>
  <r>
    <x v="1"/>
    <x v="262"/>
    <x v="5"/>
    <s v="Low"/>
    <n v="1653.24"/>
    <n v="260"/>
    <n v="15"/>
    <n v="24798.6"/>
    <n v="1239.93"/>
    <n v="23558.67"/>
    <n v="23.56"/>
    <n v="429842.4"/>
    <n v="-406283.73"/>
    <n v="-406.28"/>
    <d v="2024-12-01T00:00:00"/>
    <x v="7"/>
    <s v="Q4"/>
    <x v="3"/>
    <s v="Bob Gonzalez"/>
    <x v="5"/>
    <x v="2"/>
  </r>
  <r>
    <x v="4"/>
    <x v="210"/>
    <x v="5"/>
    <s v="Medium"/>
    <n v="1171.22"/>
    <n v="260"/>
    <n v="12"/>
    <n v="14054.64"/>
    <n v="1405.46"/>
    <n v="12649.18"/>
    <n v="12.65"/>
    <n v="304517.2"/>
    <n v="-291868.02"/>
    <n v="-291.87"/>
    <d v="2024-12-02T00:00:00"/>
    <x v="7"/>
    <s v="Q4"/>
    <x v="3"/>
    <s v="Ian Johnson"/>
    <x v="5"/>
    <x v="2"/>
  </r>
  <r>
    <x v="2"/>
    <x v="204"/>
    <x v="2"/>
    <s v="High"/>
    <n v="232.01"/>
    <n v="120"/>
    <n v="300"/>
    <n v="69603"/>
    <n v="10440.450000000001"/>
    <n v="59162.55"/>
    <n v="59.16"/>
    <n v="27841.200000000001"/>
    <n v="31321.35"/>
    <n v="31.32"/>
    <d v="2024-12-03T00:00:00"/>
    <x v="7"/>
    <s v="Q4"/>
    <x v="3"/>
    <s v="Charlie Moore"/>
    <x v="2"/>
    <x v="6"/>
  </r>
  <r>
    <x v="1"/>
    <x v="293"/>
    <x v="4"/>
    <s v="None"/>
    <n v="1937.02"/>
    <n v="3"/>
    <n v="15"/>
    <n v="29055.3"/>
    <n v="0"/>
    <n v="29055.3"/>
    <n v="29.06"/>
    <n v="5811.06"/>
    <n v="23244.240000000002"/>
    <n v="23.24"/>
    <d v="2024-12-03T00:00:00"/>
    <x v="7"/>
    <s v="Q4"/>
    <x v="3"/>
    <s v="Julia Taylor"/>
    <x v="4"/>
    <x v="7"/>
  </r>
  <r>
    <x v="0"/>
    <x v="287"/>
    <x v="1"/>
    <s v="Medium"/>
    <n v="2094.27"/>
    <n v="10"/>
    <n v="125"/>
    <n v="261783.75"/>
    <n v="26178.38"/>
    <n v="235605.37"/>
    <n v="235.61"/>
    <n v="20942.7"/>
    <n v="214662.67"/>
    <n v="214.66"/>
    <d v="2024-12-03T00:00:00"/>
    <x v="7"/>
    <s v="Q4"/>
    <x v="3"/>
    <s v="Laura Martinez"/>
    <x v="1"/>
    <x v="1"/>
  </r>
  <r>
    <x v="0"/>
    <x v="197"/>
    <x v="3"/>
    <s v="Medium"/>
    <n v="1339.44"/>
    <n v="250"/>
    <n v="125"/>
    <n v="167430"/>
    <n v="16743"/>
    <n v="150687"/>
    <n v="150.69"/>
    <n v="334860"/>
    <n v="-184173"/>
    <n v="-184.17"/>
    <d v="2024-12-03T00:00:00"/>
    <x v="7"/>
    <s v="Q4"/>
    <x v="3"/>
    <s v="Bob Hernandez"/>
    <x v="3"/>
    <x v="4"/>
  </r>
  <r>
    <x v="0"/>
    <x v="220"/>
    <x v="2"/>
    <s v="Medium"/>
    <n v="1706.74"/>
    <n v="120"/>
    <n v="125"/>
    <n v="213342.5"/>
    <n v="21334.25"/>
    <n v="192008.25"/>
    <n v="192.01"/>
    <n v="204808.8"/>
    <n v="-12800.55"/>
    <n v="-12.8"/>
    <d v="2024-12-04T00:00:00"/>
    <x v="7"/>
    <s v="Q4"/>
    <x v="3"/>
    <s v="Alice Brown"/>
    <x v="2"/>
    <x v="1"/>
  </r>
  <r>
    <x v="3"/>
    <x v="250"/>
    <x v="2"/>
    <s v="High"/>
    <n v="3935.45"/>
    <n v="120"/>
    <n v="350"/>
    <n v="1377407.5"/>
    <n v="206611.12"/>
    <n v="1170796.3799999999"/>
    <n v="1170.8"/>
    <n v="472254"/>
    <n v="698542.38"/>
    <n v="698.54"/>
    <d v="2024-12-04T00:00:00"/>
    <x v="7"/>
    <s v="Q4"/>
    <x v="3"/>
    <s v="Quincy Taylor"/>
    <x v="2"/>
    <x v="7"/>
  </r>
  <r>
    <x v="0"/>
    <x v="153"/>
    <x v="4"/>
    <s v="High"/>
    <n v="1079.19"/>
    <n v="3"/>
    <n v="125"/>
    <n v="134898.75"/>
    <n v="20234.810000000001"/>
    <n v="114663.94"/>
    <n v="114.66"/>
    <n v="3237.57"/>
    <n v="111426.37"/>
    <n v="111.43"/>
    <d v="2024-12-04T00:00:00"/>
    <x v="7"/>
    <s v="Q4"/>
    <x v="3"/>
    <s v="Paul Smith"/>
    <x v="4"/>
    <x v="4"/>
  </r>
  <r>
    <x v="3"/>
    <x v="238"/>
    <x v="4"/>
    <s v="Low"/>
    <n v="2322.48"/>
    <n v="3"/>
    <n v="350"/>
    <n v="812868"/>
    <n v="40643.4"/>
    <n v="772224.6"/>
    <n v="772.22"/>
    <n v="6967.44"/>
    <n v="765257.16"/>
    <n v="765.26"/>
    <d v="2024-12-05T00:00:00"/>
    <x v="7"/>
    <s v="Q4"/>
    <x v="3"/>
    <s v="Hannah Rodriguez"/>
    <x v="4"/>
    <x v="5"/>
  </r>
  <r>
    <x v="0"/>
    <x v="246"/>
    <x v="5"/>
    <s v="High"/>
    <n v="2011.88"/>
    <n v="260"/>
    <n v="125"/>
    <n v="251485"/>
    <n v="37722.75"/>
    <n v="213762.25"/>
    <n v="213.76"/>
    <n v="523088.8"/>
    <n v="-309326.55"/>
    <n v="-309.33"/>
    <d v="2024-12-06T00:00:00"/>
    <x v="7"/>
    <s v="Q4"/>
    <x v="3"/>
    <s v="Frank Anderson"/>
    <x v="5"/>
    <x v="4"/>
  </r>
  <r>
    <x v="4"/>
    <x v="167"/>
    <x v="5"/>
    <s v="None"/>
    <n v="1611.56"/>
    <n v="260"/>
    <n v="12"/>
    <n v="19338.72"/>
    <n v="0"/>
    <n v="19338.72"/>
    <n v="19.34"/>
    <n v="419005.6"/>
    <n v="-399666.88"/>
    <n v="-399.67"/>
    <d v="2024-12-06T00:00:00"/>
    <x v="7"/>
    <s v="Q4"/>
    <x v="3"/>
    <s v="Quincy Brown"/>
    <x v="5"/>
    <x v="3"/>
  </r>
  <r>
    <x v="0"/>
    <x v="211"/>
    <x v="1"/>
    <s v="None"/>
    <n v="1581.32"/>
    <n v="10"/>
    <n v="125"/>
    <n v="197665"/>
    <n v="0"/>
    <n v="197665"/>
    <n v="197.66"/>
    <n v="15813.2"/>
    <n v="181851.8"/>
    <n v="181.85"/>
    <d v="2024-12-07T00:00:00"/>
    <x v="7"/>
    <s v="Q4"/>
    <x v="3"/>
    <s v="Julia Anderson"/>
    <x v="1"/>
    <x v="2"/>
  </r>
  <r>
    <x v="3"/>
    <x v="278"/>
    <x v="0"/>
    <s v="Low"/>
    <n v="2164.67"/>
    <n v="5"/>
    <n v="350"/>
    <n v="757634.5"/>
    <n v="37881.72"/>
    <n v="719752.78"/>
    <n v="719.75"/>
    <n v="10823.35"/>
    <n v="708929.43"/>
    <n v="708.93"/>
    <d v="2024-12-07T00:00:00"/>
    <x v="7"/>
    <s v="Q4"/>
    <x v="3"/>
    <s v="Oscar Martinez"/>
    <x v="0"/>
    <x v="7"/>
  </r>
  <r>
    <x v="2"/>
    <x v="284"/>
    <x v="3"/>
    <s v="High"/>
    <n v="713.99"/>
    <n v="250"/>
    <n v="300"/>
    <n v="214197"/>
    <n v="32129.55"/>
    <n v="182067.45"/>
    <n v="182.07"/>
    <n v="178497.5"/>
    <n v="3569.95"/>
    <n v="3.57"/>
    <d v="2024-12-07T00:00:00"/>
    <x v="7"/>
    <s v="Q4"/>
    <x v="3"/>
    <s v="Charlie Gonzalez"/>
    <x v="3"/>
    <x v="7"/>
  </r>
  <r>
    <x v="0"/>
    <x v="247"/>
    <x v="1"/>
    <s v="None"/>
    <n v="2834.92"/>
    <n v="10"/>
    <n v="125"/>
    <n v="354365"/>
    <n v="0"/>
    <n v="354365"/>
    <n v="354.37"/>
    <n v="28349.200000000001"/>
    <n v="326015.8"/>
    <n v="326.02"/>
    <d v="2024-12-07T00:00:00"/>
    <x v="7"/>
    <s v="Q4"/>
    <x v="3"/>
    <s v="Alice Anderson"/>
    <x v="1"/>
    <x v="6"/>
  </r>
  <r>
    <x v="1"/>
    <x v="172"/>
    <x v="3"/>
    <s v="Medium"/>
    <n v="596.71"/>
    <n v="250"/>
    <n v="15"/>
    <n v="8950.65"/>
    <n v="895.07"/>
    <n v="8055.58"/>
    <n v="8.06"/>
    <n v="149177.5"/>
    <n v="-141121.92000000001"/>
    <n v="-141.12"/>
    <d v="2024-12-08T00:00:00"/>
    <x v="7"/>
    <s v="Q4"/>
    <x v="3"/>
    <s v="Grace Moore"/>
    <x v="3"/>
    <x v="5"/>
  </r>
  <r>
    <x v="1"/>
    <x v="294"/>
    <x v="5"/>
    <s v="High"/>
    <n v="671.49"/>
    <n v="260"/>
    <n v="15"/>
    <n v="10072.35"/>
    <n v="1510.85"/>
    <n v="8561.5"/>
    <n v="8.56"/>
    <n v="174587.4"/>
    <n v="-166025.9"/>
    <n v="-166.03"/>
    <d v="2024-12-08T00:00:00"/>
    <x v="7"/>
    <s v="Q4"/>
    <x v="3"/>
    <s v="Mike Jones"/>
    <x v="5"/>
    <x v="7"/>
  </r>
  <r>
    <x v="4"/>
    <x v="282"/>
    <x v="1"/>
    <s v="High"/>
    <n v="718.27"/>
    <n v="10"/>
    <n v="12"/>
    <n v="8619.24"/>
    <n v="1292.8900000000001"/>
    <n v="7326.35"/>
    <n v="7.33"/>
    <n v="7182.7"/>
    <n v="143.65"/>
    <n v="0.14000000000000001"/>
    <d v="2024-12-08T00:00:00"/>
    <x v="7"/>
    <s v="Q4"/>
    <x v="3"/>
    <s v="Eva Miller"/>
    <x v="1"/>
    <x v="3"/>
  </r>
  <r>
    <x v="4"/>
    <x v="195"/>
    <x v="0"/>
    <s v="High"/>
    <n v="593.6"/>
    <n v="5"/>
    <n v="12"/>
    <n v="7123.2"/>
    <n v="1068.48"/>
    <n v="6054.72"/>
    <n v="6.05"/>
    <n v="2968"/>
    <n v="3086.72"/>
    <n v="3.09"/>
    <d v="2024-12-09T00:00:00"/>
    <x v="7"/>
    <s v="Q4"/>
    <x v="3"/>
    <s v="Quincy Rodriguez"/>
    <x v="0"/>
    <x v="5"/>
  </r>
  <r>
    <x v="3"/>
    <x v="172"/>
    <x v="1"/>
    <s v="None"/>
    <n v="1634.48"/>
    <n v="10"/>
    <n v="350"/>
    <n v="572068"/>
    <n v="0"/>
    <n v="572068"/>
    <n v="572.07000000000005"/>
    <n v="16344.8"/>
    <n v="555723.19999999995"/>
    <n v="555.72"/>
    <d v="2024-12-10T00:00:00"/>
    <x v="7"/>
    <s v="Q4"/>
    <x v="3"/>
    <s v="Grace Moore"/>
    <x v="1"/>
    <x v="0"/>
  </r>
  <r>
    <x v="2"/>
    <x v="231"/>
    <x v="2"/>
    <s v="Low"/>
    <n v="266.87"/>
    <n v="120"/>
    <n v="300"/>
    <n v="80061"/>
    <n v="4003.05"/>
    <n v="76057.95"/>
    <n v="76.06"/>
    <n v="32024.400000000001"/>
    <n v="44033.55"/>
    <n v="44.03"/>
    <d v="2024-12-10T00:00:00"/>
    <x v="7"/>
    <s v="Q4"/>
    <x v="3"/>
    <s v="Hannah Brown"/>
    <x v="2"/>
    <x v="1"/>
  </r>
  <r>
    <x v="3"/>
    <x v="236"/>
    <x v="0"/>
    <s v="Medium"/>
    <n v="3621.33"/>
    <n v="5"/>
    <n v="350"/>
    <n v="1267465.5"/>
    <n v="126746.55"/>
    <n v="1140718.95"/>
    <n v="1140.72"/>
    <n v="18106.650000000001"/>
    <n v="1122612.3"/>
    <n v="1122.6099999999999"/>
    <d v="2024-12-11T00:00:00"/>
    <x v="7"/>
    <s v="Q4"/>
    <x v="3"/>
    <s v="Charlie Johnson"/>
    <x v="0"/>
    <x v="7"/>
  </r>
  <r>
    <x v="4"/>
    <x v="232"/>
    <x v="1"/>
    <s v="Medium"/>
    <n v="776.12"/>
    <n v="10"/>
    <n v="12"/>
    <n v="9313.44"/>
    <n v="931.34"/>
    <n v="8382.1"/>
    <n v="8.3800000000000008"/>
    <n v="7761.2"/>
    <n v="620.9"/>
    <n v="0.62"/>
    <d v="2024-12-11T00:00:00"/>
    <x v="7"/>
    <s v="Q4"/>
    <x v="3"/>
    <s v="Paul Thomas"/>
    <x v="1"/>
    <x v="0"/>
  </r>
  <r>
    <x v="3"/>
    <x v="284"/>
    <x v="2"/>
    <s v="Medium"/>
    <n v="1493.6"/>
    <n v="120"/>
    <n v="350"/>
    <n v="522760"/>
    <n v="52276"/>
    <n v="470484"/>
    <n v="470.48"/>
    <n v="179232"/>
    <n v="291252"/>
    <n v="291.25"/>
    <d v="2024-12-11T00:00:00"/>
    <x v="7"/>
    <s v="Q4"/>
    <x v="3"/>
    <s v="Charlie Gonzalez"/>
    <x v="2"/>
    <x v="5"/>
  </r>
  <r>
    <x v="3"/>
    <x v="232"/>
    <x v="3"/>
    <s v="Low"/>
    <n v="3896.77"/>
    <n v="250"/>
    <n v="350"/>
    <n v="1363869.5"/>
    <n v="68193.48"/>
    <n v="1295676.02"/>
    <n v="1295.68"/>
    <n v="974192.5"/>
    <n v="321483.52000000002"/>
    <n v="321.48"/>
    <d v="2024-12-11T00:00:00"/>
    <x v="7"/>
    <s v="Q4"/>
    <x v="3"/>
    <s v="Paul Thomas"/>
    <x v="3"/>
    <x v="6"/>
  </r>
  <r>
    <x v="4"/>
    <x v="248"/>
    <x v="3"/>
    <s v="None"/>
    <n v="1341.36"/>
    <n v="250"/>
    <n v="12"/>
    <n v="16096.32"/>
    <n v="0"/>
    <n v="16096.32"/>
    <n v="16.100000000000001"/>
    <n v="335340"/>
    <n v="-319243.68"/>
    <n v="-319.24"/>
    <d v="2024-12-13T00:00:00"/>
    <x v="7"/>
    <s v="Q4"/>
    <x v="3"/>
    <s v="Ian Williams"/>
    <x v="3"/>
    <x v="3"/>
  </r>
  <r>
    <x v="4"/>
    <x v="228"/>
    <x v="4"/>
    <s v="Low"/>
    <n v="985.6"/>
    <n v="3"/>
    <n v="12"/>
    <n v="11827.2"/>
    <n v="591.36"/>
    <n v="11235.84"/>
    <n v="11.24"/>
    <n v="2956.8"/>
    <n v="8279.0400000000009"/>
    <n v="8.2799999999999994"/>
    <d v="2024-12-13T00:00:00"/>
    <x v="7"/>
    <s v="Q4"/>
    <x v="3"/>
    <s v="Grace Brown"/>
    <x v="4"/>
    <x v="5"/>
  </r>
  <r>
    <x v="1"/>
    <x v="297"/>
    <x v="3"/>
    <s v="Low"/>
    <n v="1249.17"/>
    <n v="250"/>
    <n v="15"/>
    <n v="18737.55"/>
    <n v="936.88"/>
    <n v="17800.669999999998"/>
    <n v="17.8"/>
    <n v="312292.5"/>
    <n v="-294491.83"/>
    <n v="-294.49"/>
    <d v="2024-12-14T00:00:00"/>
    <x v="7"/>
    <s v="Q4"/>
    <x v="3"/>
    <s v="Rachel Rodriguez"/>
    <x v="3"/>
    <x v="5"/>
  </r>
  <r>
    <x v="3"/>
    <x v="229"/>
    <x v="2"/>
    <s v="None"/>
    <n v="3964.72"/>
    <n v="120"/>
    <n v="350"/>
    <n v="1387652"/>
    <n v="0"/>
    <n v="1387652"/>
    <n v="1387.65"/>
    <n v="475766.4"/>
    <n v="911885.6"/>
    <n v="911.89"/>
    <d v="2024-12-14T00:00:00"/>
    <x v="7"/>
    <s v="Q4"/>
    <x v="3"/>
    <s v="Eva Rodriguez"/>
    <x v="2"/>
    <x v="2"/>
  </r>
  <r>
    <x v="4"/>
    <x v="155"/>
    <x v="0"/>
    <s v="None"/>
    <n v="827.93"/>
    <n v="5"/>
    <n v="12"/>
    <n v="9935.16"/>
    <n v="0"/>
    <n v="9935.16"/>
    <n v="9.94"/>
    <n v="4139.6499999999996"/>
    <n v="5795.51"/>
    <n v="5.8"/>
    <d v="2024-12-14T00:00:00"/>
    <x v="7"/>
    <s v="Q4"/>
    <x v="3"/>
    <s v="Oscar Moore"/>
    <x v="0"/>
    <x v="3"/>
  </r>
  <r>
    <x v="4"/>
    <x v="232"/>
    <x v="1"/>
    <s v="High"/>
    <n v="824.21"/>
    <n v="10"/>
    <n v="12"/>
    <n v="9890.52"/>
    <n v="1483.58"/>
    <n v="8406.94"/>
    <n v="8.41"/>
    <n v="8242.1"/>
    <n v="164.84"/>
    <n v="0.16"/>
    <d v="2024-12-14T00:00:00"/>
    <x v="7"/>
    <s v="Q4"/>
    <x v="3"/>
    <s v="Paul Thomas"/>
    <x v="1"/>
    <x v="3"/>
  </r>
  <r>
    <x v="4"/>
    <x v="289"/>
    <x v="0"/>
    <s v="Medium"/>
    <n v="1720.67"/>
    <n v="5"/>
    <n v="12"/>
    <n v="20648.04"/>
    <n v="2064.8000000000002"/>
    <n v="18583.240000000002"/>
    <n v="18.579999999999998"/>
    <n v="8603.35"/>
    <n v="9979.89"/>
    <n v="9.98"/>
    <d v="2024-12-15T00:00:00"/>
    <x v="7"/>
    <s v="Q4"/>
    <x v="3"/>
    <s v="Bob Garcia"/>
    <x v="0"/>
    <x v="0"/>
  </r>
  <r>
    <x v="2"/>
    <x v="224"/>
    <x v="4"/>
    <s v="None"/>
    <n v="759.45"/>
    <n v="3"/>
    <n v="300"/>
    <n v="227835"/>
    <n v="0"/>
    <n v="227835"/>
    <n v="227.84"/>
    <n v="2278.35"/>
    <n v="225556.65"/>
    <n v="225.56"/>
    <d v="2024-12-15T00:00:00"/>
    <x v="7"/>
    <s v="Q4"/>
    <x v="3"/>
    <s v="Steve Moore"/>
    <x v="4"/>
    <x v="7"/>
  </r>
  <r>
    <x v="3"/>
    <x v="265"/>
    <x v="2"/>
    <s v="Medium"/>
    <n v="3484.56"/>
    <n v="120"/>
    <n v="350"/>
    <n v="1219596"/>
    <n v="121959.6"/>
    <n v="1097636.3999999999"/>
    <n v="1097.6400000000001"/>
    <n v="418147.2"/>
    <n v="679489.2"/>
    <n v="679.49"/>
    <d v="2024-12-16T00:00:00"/>
    <x v="7"/>
    <s v="Q4"/>
    <x v="3"/>
    <s v="Kevin Rodriguez"/>
    <x v="2"/>
    <x v="6"/>
  </r>
  <r>
    <x v="2"/>
    <x v="240"/>
    <x v="0"/>
    <s v="Low"/>
    <n v="567.05999999999995"/>
    <n v="5"/>
    <n v="300"/>
    <n v="170118"/>
    <n v="8505.9"/>
    <n v="161612.1"/>
    <n v="161.61000000000001"/>
    <n v="2835.3"/>
    <n v="158776.79999999999"/>
    <n v="158.78"/>
    <d v="2024-12-16T00:00:00"/>
    <x v="7"/>
    <s v="Q4"/>
    <x v="3"/>
    <s v="Grace Jackson"/>
    <x v="0"/>
    <x v="5"/>
  </r>
  <r>
    <x v="4"/>
    <x v="250"/>
    <x v="4"/>
    <s v="Low"/>
    <n v="1314.14"/>
    <n v="3"/>
    <n v="12"/>
    <n v="15769.68"/>
    <n v="788.48"/>
    <n v="14981.2"/>
    <n v="14.98"/>
    <n v="3942.42"/>
    <n v="11038.78"/>
    <n v="11.04"/>
    <d v="2024-12-17T00:00:00"/>
    <x v="7"/>
    <s v="Q4"/>
    <x v="3"/>
    <s v="Quincy Taylor"/>
    <x v="4"/>
    <x v="6"/>
  </r>
  <r>
    <x v="3"/>
    <x v="296"/>
    <x v="5"/>
    <s v="Medium"/>
    <n v="3106.28"/>
    <n v="260"/>
    <n v="350"/>
    <n v="1087198"/>
    <n v="108719.8"/>
    <n v="978478.2"/>
    <n v="978.48"/>
    <n v="807632.8"/>
    <n v="170845.4"/>
    <n v="170.85"/>
    <d v="2024-12-17T00:00:00"/>
    <x v="7"/>
    <s v="Q4"/>
    <x v="3"/>
    <s v="Tina Hernandez"/>
    <x v="5"/>
    <x v="1"/>
  </r>
  <r>
    <x v="0"/>
    <x v="216"/>
    <x v="0"/>
    <s v="None"/>
    <n v="2232.52"/>
    <n v="5"/>
    <n v="125"/>
    <n v="279065"/>
    <n v="0"/>
    <n v="279065"/>
    <n v="279.06"/>
    <n v="11162.6"/>
    <n v="267902.40000000002"/>
    <n v="267.89999999999998"/>
    <d v="2024-12-17T00:00:00"/>
    <x v="7"/>
    <s v="Q4"/>
    <x v="3"/>
    <s v="David Jackson"/>
    <x v="0"/>
    <x v="6"/>
  </r>
  <r>
    <x v="3"/>
    <x v="264"/>
    <x v="5"/>
    <s v="None"/>
    <n v="2900.58"/>
    <n v="260"/>
    <n v="350"/>
    <n v="1015203"/>
    <n v="0"/>
    <n v="1015203"/>
    <n v="1015.2"/>
    <n v="754150.8"/>
    <n v="261052.2"/>
    <n v="261.05"/>
    <d v="2024-12-18T00:00:00"/>
    <x v="7"/>
    <s v="Q4"/>
    <x v="3"/>
    <s v="Laura Miller"/>
    <x v="5"/>
    <x v="0"/>
  </r>
  <r>
    <x v="3"/>
    <x v="218"/>
    <x v="1"/>
    <s v="Low"/>
    <n v="3330.64"/>
    <n v="10"/>
    <n v="350"/>
    <n v="1165724"/>
    <n v="58286.2"/>
    <n v="1107437.8"/>
    <n v="1107.44"/>
    <n v="33306.400000000001"/>
    <n v="1074131.3999999999"/>
    <n v="1074.1300000000001"/>
    <d v="2024-12-19T00:00:00"/>
    <x v="7"/>
    <s v="Q4"/>
    <x v="3"/>
    <s v="Eva Lopez"/>
    <x v="1"/>
    <x v="6"/>
  </r>
  <r>
    <x v="1"/>
    <x v="229"/>
    <x v="3"/>
    <s v="None"/>
    <n v="1025.92"/>
    <n v="250"/>
    <n v="15"/>
    <n v="15388.8"/>
    <n v="0"/>
    <n v="15388.8"/>
    <n v="15.39"/>
    <n v="256480"/>
    <n v="-241091.20000000001"/>
    <n v="-241.09"/>
    <d v="2024-12-19T00:00:00"/>
    <x v="7"/>
    <s v="Q4"/>
    <x v="3"/>
    <s v="Eva Rodriguez"/>
    <x v="3"/>
    <x v="7"/>
  </r>
  <r>
    <x v="3"/>
    <x v="265"/>
    <x v="0"/>
    <s v="Medium"/>
    <n v="3346.59"/>
    <n v="5"/>
    <n v="350"/>
    <n v="1171306.5"/>
    <n v="117130.65"/>
    <n v="1054175.8500000001"/>
    <n v="1054.18"/>
    <n v="16732.95"/>
    <n v="1037442.9"/>
    <n v="1037.44"/>
    <d v="2024-12-19T00:00:00"/>
    <x v="7"/>
    <s v="Q4"/>
    <x v="3"/>
    <s v="Kevin Rodriguez"/>
    <x v="0"/>
    <x v="4"/>
  </r>
  <r>
    <x v="2"/>
    <x v="269"/>
    <x v="2"/>
    <s v="High"/>
    <n v="738.64"/>
    <n v="120"/>
    <n v="300"/>
    <n v="221592"/>
    <n v="33238.800000000003"/>
    <n v="188353.2"/>
    <n v="188.35"/>
    <n v="88636.800000000003"/>
    <n v="99716.4"/>
    <n v="99.72"/>
    <d v="2024-12-20T00:00:00"/>
    <x v="7"/>
    <s v="Q4"/>
    <x v="3"/>
    <s v="Nina Davis"/>
    <x v="2"/>
    <x v="0"/>
  </r>
  <r>
    <x v="0"/>
    <x v="217"/>
    <x v="0"/>
    <s v="None"/>
    <n v="1306.75"/>
    <n v="5"/>
    <n v="125"/>
    <n v="163343.75"/>
    <n v="0"/>
    <n v="163343.75"/>
    <n v="163.34"/>
    <n v="6533.75"/>
    <n v="156810"/>
    <n v="156.81"/>
    <d v="2024-12-20T00:00:00"/>
    <x v="7"/>
    <s v="Q4"/>
    <x v="3"/>
    <s v="Laura Anderson"/>
    <x v="0"/>
    <x v="5"/>
  </r>
  <r>
    <x v="4"/>
    <x v="154"/>
    <x v="2"/>
    <s v="Medium"/>
    <n v="755.62"/>
    <n v="120"/>
    <n v="12"/>
    <n v="9067.44"/>
    <n v="906.74"/>
    <n v="8160.7"/>
    <n v="8.16"/>
    <n v="90674.4"/>
    <n v="-82513.7"/>
    <n v="-82.51"/>
    <d v="2024-12-20T00:00:00"/>
    <x v="7"/>
    <s v="Q4"/>
    <x v="3"/>
    <s v="Bob Johnson"/>
    <x v="2"/>
    <x v="6"/>
  </r>
  <r>
    <x v="4"/>
    <x v="293"/>
    <x v="3"/>
    <s v="Low"/>
    <n v="1424.4"/>
    <n v="250"/>
    <n v="12"/>
    <n v="17092.8"/>
    <n v="854.64"/>
    <n v="16238.16"/>
    <n v="16.239999999999998"/>
    <n v="356100"/>
    <n v="-339861.84"/>
    <n v="-339.86"/>
    <d v="2024-12-20T00:00:00"/>
    <x v="7"/>
    <s v="Q4"/>
    <x v="3"/>
    <s v="Julia Taylor"/>
    <x v="3"/>
    <x v="6"/>
  </r>
  <r>
    <x v="4"/>
    <x v="242"/>
    <x v="3"/>
    <s v="Low"/>
    <n v="1909.09"/>
    <n v="250"/>
    <n v="12"/>
    <n v="22909.08"/>
    <n v="1145.45"/>
    <n v="21763.63"/>
    <n v="21.76"/>
    <n v="477272.5"/>
    <n v="-455508.87"/>
    <n v="-455.51"/>
    <d v="2024-12-21T00:00:00"/>
    <x v="7"/>
    <s v="Q4"/>
    <x v="3"/>
    <s v="Paul Miller"/>
    <x v="3"/>
    <x v="6"/>
  </r>
  <r>
    <x v="3"/>
    <x v="182"/>
    <x v="2"/>
    <s v="Low"/>
    <n v="2312.1999999999998"/>
    <n v="120"/>
    <n v="350"/>
    <n v="809270"/>
    <n v="40463.5"/>
    <n v="768806.5"/>
    <n v="768.81"/>
    <n v="277464"/>
    <n v="491342.5"/>
    <n v="491.34"/>
    <d v="2024-12-21T00:00:00"/>
    <x v="7"/>
    <s v="Q4"/>
    <x v="3"/>
    <s v="David Lopez"/>
    <x v="2"/>
    <x v="1"/>
  </r>
  <r>
    <x v="4"/>
    <x v="186"/>
    <x v="0"/>
    <s v="High"/>
    <n v="1764.55"/>
    <n v="5"/>
    <n v="12"/>
    <n v="21174.6"/>
    <n v="3176.19"/>
    <n v="17998.41"/>
    <n v="18"/>
    <n v="8822.75"/>
    <n v="9175.66"/>
    <n v="9.18"/>
    <d v="2024-12-23T00:00:00"/>
    <x v="7"/>
    <s v="Q4"/>
    <x v="3"/>
    <s v="Grace Martinez"/>
    <x v="0"/>
    <x v="4"/>
  </r>
  <r>
    <x v="1"/>
    <x v="243"/>
    <x v="2"/>
    <s v="Low"/>
    <n v="639.88"/>
    <n v="120"/>
    <n v="15"/>
    <n v="9598.2000000000007"/>
    <n v="479.91"/>
    <n v="9118.2900000000009"/>
    <n v="9.1199999999999992"/>
    <n v="76785.600000000006"/>
    <n v="-67667.31"/>
    <n v="-67.67"/>
    <d v="2024-12-23T00:00:00"/>
    <x v="7"/>
    <s v="Q4"/>
    <x v="3"/>
    <s v="Hannah Moore"/>
    <x v="2"/>
    <x v="0"/>
  </r>
  <r>
    <x v="0"/>
    <x v="175"/>
    <x v="5"/>
    <s v="Low"/>
    <n v="1055.6400000000001"/>
    <n v="260"/>
    <n v="125"/>
    <n v="131955"/>
    <n v="6597.75"/>
    <n v="125357.25"/>
    <n v="125.36"/>
    <n v="274466.40000000002"/>
    <n v="-149109.15"/>
    <n v="-149.11000000000001"/>
    <d v="2024-12-23T00:00:00"/>
    <x v="7"/>
    <s v="Q4"/>
    <x v="3"/>
    <s v="David Johnson"/>
    <x v="5"/>
    <x v="1"/>
  </r>
  <r>
    <x v="3"/>
    <x v="161"/>
    <x v="0"/>
    <s v="Low"/>
    <n v="3950.24"/>
    <n v="5"/>
    <n v="350"/>
    <n v="1382584"/>
    <n v="69129.2"/>
    <n v="1313454.8"/>
    <n v="1313.45"/>
    <n v="19751.2"/>
    <n v="1293703.6000000001"/>
    <n v="1293.7"/>
    <d v="2024-12-24T00:00:00"/>
    <x v="7"/>
    <s v="Q4"/>
    <x v="3"/>
    <s v="Steve Taylor"/>
    <x v="0"/>
    <x v="5"/>
  </r>
  <r>
    <x v="1"/>
    <x v="222"/>
    <x v="5"/>
    <s v="Low"/>
    <n v="945.38"/>
    <n v="260"/>
    <n v="15"/>
    <n v="14180.7"/>
    <n v="709.04"/>
    <n v="13471.66"/>
    <n v="13.47"/>
    <n v="245798.8"/>
    <n v="-232327.14"/>
    <n v="-232.33"/>
    <d v="2024-12-24T00:00:00"/>
    <x v="7"/>
    <s v="Q4"/>
    <x v="3"/>
    <s v="Steve Jackson"/>
    <x v="5"/>
    <x v="3"/>
  </r>
  <r>
    <x v="2"/>
    <x v="233"/>
    <x v="5"/>
    <s v="None"/>
    <n v="419.97"/>
    <n v="260"/>
    <n v="300"/>
    <n v="125991"/>
    <n v="0"/>
    <n v="125991"/>
    <n v="125.99"/>
    <n v="109192.2"/>
    <n v="16798.8"/>
    <n v="16.8"/>
    <d v="2024-12-25T00:00:00"/>
    <x v="7"/>
    <s v="Q4"/>
    <x v="3"/>
    <s v="Steve Thomas"/>
    <x v="5"/>
    <x v="2"/>
  </r>
  <r>
    <x v="4"/>
    <x v="198"/>
    <x v="0"/>
    <s v="None"/>
    <n v="1188.69"/>
    <n v="5"/>
    <n v="12"/>
    <n v="14264.28"/>
    <n v="0"/>
    <n v="14264.28"/>
    <n v="14.26"/>
    <n v="5943.45"/>
    <n v="8320.83"/>
    <n v="8.32"/>
    <d v="2024-12-25T00:00:00"/>
    <x v="7"/>
    <s v="Q4"/>
    <x v="3"/>
    <s v="Laura Davis"/>
    <x v="0"/>
    <x v="1"/>
  </r>
  <r>
    <x v="1"/>
    <x v="247"/>
    <x v="2"/>
    <s v="Medium"/>
    <n v="1841.91"/>
    <n v="120"/>
    <n v="15"/>
    <n v="27628.65"/>
    <n v="2762.87"/>
    <n v="24865.78"/>
    <n v="24.87"/>
    <n v="221029.2"/>
    <n v="-196163.42"/>
    <n v="-196.16"/>
    <d v="2024-12-26T00:00:00"/>
    <x v="7"/>
    <s v="Q4"/>
    <x v="3"/>
    <s v="Alice Anderson"/>
    <x v="2"/>
    <x v="1"/>
  </r>
  <r>
    <x v="3"/>
    <x v="228"/>
    <x v="2"/>
    <s v="Low"/>
    <n v="2172.4"/>
    <n v="120"/>
    <n v="350"/>
    <n v="760340"/>
    <n v="38017"/>
    <n v="722323"/>
    <n v="722.32"/>
    <n v="260688"/>
    <n v="461635"/>
    <n v="461.63"/>
    <d v="2024-12-26T00:00:00"/>
    <x v="7"/>
    <s v="Q4"/>
    <x v="3"/>
    <s v="Grace Brown"/>
    <x v="2"/>
    <x v="7"/>
  </r>
  <r>
    <x v="3"/>
    <x v="198"/>
    <x v="0"/>
    <s v="High"/>
    <n v="3877.65"/>
    <n v="5"/>
    <n v="350"/>
    <n v="1357177.5"/>
    <n v="203576.62"/>
    <n v="1153600.8799999999"/>
    <n v="1153.5999999999999"/>
    <n v="19388.25"/>
    <n v="1134212.6299999999"/>
    <n v="1134.21"/>
    <d v="2024-12-26T00:00:00"/>
    <x v="7"/>
    <s v="Q4"/>
    <x v="3"/>
    <s v="Laura Davis"/>
    <x v="0"/>
    <x v="1"/>
  </r>
  <r>
    <x v="3"/>
    <x v="255"/>
    <x v="3"/>
    <s v="Medium"/>
    <n v="2900.66"/>
    <n v="250"/>
    <n v="350"/>
    <n v="1015231"/>
    <n v="101523.1"/>
    <n v="913707.9"/>
    <n v="913.71"/>
    <n v="725165"/>
    <n v="188542.9"/>
    <n v="188.54"/>
    <d v="2024-12-27T00:00:00"/>
    <x v="7"/>
    <s v="Q4"/>
    <x v="3"/>
    <s v="Steve Wilson"/>
    <x v="3"/>
    <x v="7"/>
  </r>
  <r>
    <x v="1"/>
    <x v="220"/>
    <x v="2"/>
    <s v="None"/>
    <n v="1855.46"/>
    <n v="120"/>
    <n v="15"/>
    <n v="27831.9"/>
    <n v="0"/>
    <n v="27831.9"/>
    <n v="27.83"/>
    <n v="222655.2"/>
    <n v="-194823.3"/>
    <n v="-194.82"/>
    <d v="2024-12-27T00:00:00"/>
    <x v="7"/>
    <s v="Q4"/>
    <x v="3"/>
    <s v="Alice Brown"/>
    <x v="2"/>
    <x v="0"/>
  </r>
  <r>
    <x v="2"/>
    <x v="234"/>
    <x v="2"/>
    <s v="High"/>
    <n v="995.93"/>
    <n v="120"/>
    <n v="300"/>
    <n v="298779"/>
    <n v="44816.85"/>
    <n v="253962.15"/>
    <n v="253.96"/>
    <n v="119511.6"/>
    <n v="134450.54999999999"/>
    <n v="134.44999999999999"/>
    <d v="2024-12-29T00:00:00"/>
    <x v="7"/>
    <s v="Q4"/>
    <x v="3"/>
    <s v="Tina Taylor"/>
    <x v="2"/>
    <x v="0"/>
  </r>
  <r>
    <x v="4"/>
    <x v="272"/>
    <x v="5"/>
    <s v="Medium"/>
    <n v="1889.87"/>
    <n v="260"/>
    <n v="12"/>
    <n v="22678.44"/>
    <n v="2267.84"/>
    <n v="20410.599999999999"/>
    <n v="20.41"/>
    <n v="491366.2"/>
    <n v="-470955.6"/>
    <n v="-470.96"/>
    <d v="2024-12-30T00:00:00"/>
    <x v="7"/>
    <s v="Q4"/>
    <x v="3"/>
    <s v="Charlie Taylor"/>
    <x v="5"/>
    <x v="3"/>
  </r>
  <r>
    <x v="4"/>
    <x v="190"/>
    <x v="0"/>
    <s v="Low"/>
    <n v="824.46"/>
    <n v="5"/>
    <n v="12"/>
    <n v="9893.52"/>
    <n v="494.68"/>
    <n v="9398.84"/>
    <n v="9.4"/>
    <n v="4122.3"/>
    <n v="5276.54"/>
    <n v="5.28"/>
    <d v="2024-12-30T00:00:00"/>
    <x v="7"/>
    <s v="Q4"/>
    <x v="3"/>
    <s v="Frank Wilson"/>
    <x v="0"/>
    <x v="5"/>
  </r>
  <r>
    <x v="1"/>
    <x v="229"/>
    <x v="0"/>
    <s v="Medium"/>
    <n v="707.85"/>
    <n v="5"/>
    <n v="15"/>
    <n v="10617.75"/>
    <n v="1061.78"/>
    <n v="9555.9699999999993"/>
    <n v="9.56"/>
    <n v="3539.25"/>
    <n v="6016.72"/>
    <n v="6.02"/>
    <d v="2024-12-31T00:00:00"/>
    <x v="7"/>
    <s v="Q4"/>
    <x v="3"/>
    <s v="Eva Rodriguez"/>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547A98-EF94-4A38-9A84-D06DEACECA74}"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33"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5">
        <item x="0"/>
        <item x="1"/>
        <item x="2"/>
        <item x="3"/>
        <item t="default"/>
      </items>
    </pivotField>
    <pivotField compact="0" outline="0" showAll="0"/>
    <pivotField axis="axisRow" compact="0" outline="0" showAll="0">
      <items count="7">
        <item x="5"/>
        <item x="4"/>
        <item x="0"/>
        <item x="1"/>
        <item x="2"/>
        <item x="3"/>
        <item t="default"/>
      </items>
      <extLst>
        <ext xmlns:x14="http://schemas.microsoft.com/office/spreadsheetml/2009/9/main" uri="{2946ED86-A175-432a-8AC1-64E0C546D7DE}">
          <x14:pivotField fillDownLabels="1"/>
        </ext>
      </extLst>
    </pivotField>
    <pivotField compact="0" outline="0" showAll="0"/>
  </pivotFields>
  <rowFields count="2">
    <field x="19"/>
    <field x="17"/>
  </rowFields>
  <rowItems count="30">
    <i>
      <x/>
      <x/>
    </i>
    <i r="1">
      <x v="1"/>
    </i>
    <i r="1">
      <x v="2"/>
    </i>
    <i r="1">
      <x v="3"/>
    </i>
    <i t="default">
      <x/>
    </i>
    <i>
      <x v="1"/>
      <x/>
    </i>
    <i r="1">
      <x v="1"/>
    </i>
    <i r="1">
      <x v="2"/>
    </i>
    <i r="1">
      <x v="3"/>
    </i>
    <i t="default">
      <x v="1"/>
    </i>
    <i>
      <x v="2"/>
      <x/>
    </i>
    <i r="1">
      <x v="1"/>
    </i>
    <i r="1">
      <x v="2"/>
    </i>
    <i r="1">
      <x v="3"/>
    </i>
    <i t="default">
      <x v="2"/>
    </i>
    <i>
      <x v="3"/>
      <x/>
    </i>
    <i r="1">
      <x v="1"/>
    </i>
    <i r="1">
      <x v="2"/>
    </i>
    <i r="1">
      <x v="3"/>
    </i>
    <i t="default">
      <x v="3"/>
    </i>
    <i>
      <x v="4"/>
      <x/>
    </i>
    <i r="1">
      <x v="1"/>
    </i>
    <i r="1">
      <x v="2"/>
    </i>
    <i r="1">
      <x v="3"/>
    </i>
    <i t="default">
      <x v="4"/>
    </i>
    <i>
      <x v="5"/>
      <x/>
    </i>
    <i r="1">
      <x v="1"/>
    </i>
    <i r="1">
      <x v="2"/>
    </i>
    <i r="1">
      <x v="3"/>
    </i>
    <i t="default">
      <x v="5"/>
    </i>
  </rowItems>
  <colItems count="1">
    <i/>
  </colItems>
  <dataFields count="1">
    <dataField name="Sum of Sales" fld="9" baseField="0" baseItem="0" numFmtId="43"/>
  </dataFields>
  <formats count="4">
    <format dxfId="16">
      <pivotArea outline="0" fieldPosition="0">
        <references count="2">
          <reference field="17" count="1" selected="0">
            <x v="0"/>
          </reference>
          <reference field="19" count="1" selected="0">
            <x v="0"/>
          </reference>
        </references>
      </pivotArea>
    </format>
    <format dxfId="15">
      <pivotArea outline="0" fieldPosition="0">
        <references count="2">
          <reference field="17" count="1" selected="0">
            <x v="1"/>
          </reference>
          <reference field="19" count="1" selected="0">
            <x v="0"/>
          </reference>
        </references>
      </pivotArea>
    </format>
    <format dxfId="14">
      <pivotArea outline="0" fieldPosition="0">
        <references count="1">
          <reference field="19" count="1" selected="0" defaultSubtotal="1">
            <x v="0"/>
          </reference>
        </references>
      </pivotArea>
    </format>
    <format dxfId="13">
      <pivotArea outline="0" fieldPosition="0">
        <references count="1">
          <reference field="19" count="5" selected="0" defaultSubtotal="1">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2E4E19-3FD4-482C-9C99-3ECA4F8A0074}"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fieldListSortAscending="1">
  <location ref="H3:I9"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426C7C-DF5E-44D8-9FF0-6D4E4660F379}"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3">
  <location ref="AB2:AC1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5">
        <item x="0"/>
        <item x="1"/>
        <item x="2"/>
        <item x="3"/>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baseField="0" baseItem="0" numFmtId="9">
      <extLst>
        <ext xmlns:x14="http://schemas.microsoft.com/office/spreadsheetml/2009/9/main" uri="{E15A36E0-9728-4e99-A89B-3F7291B0FE68}">
          <x14:dataField pivotShowAs="percentOfParentRow"/>
        </ext>
      </extLst>
    </dataField>
  </dataFields>
  <formats count="2">
    <format dxfId="2">
      <pivotArea collapsedLevelsAreSubtotals="1" fieldPosition="0">
        <references count="1">
          <reference field="20" count="1">
            <x v="0"/>
          </reference>
        </references>
      </pivotArea>
    </format>
    <format dxfId="1">
      <pivotArea outline="0" collapsedLevelsAreSubtotals="1" fieldPosition="0"/>
    </format>
  </formats>
  <chartFormats count="36">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20" count="1" selected="0">
            <x v="0"/>
          </reference>
        </references>
      </pivotArea>
    </chartFormat>
    <chartFormat chart="9" format="12">
      <pivotArea type="data" outline="0" fieldPosition="0">
        <references count="2">
          <reference field="4294967294" count="1" selected="0">
            <x v="0"/>
          </reference>
          <reference field="20" count="1" selected="0">
            <x v="1"/>
          </reference>
        </references>
      </pivotArea>
    </chartFormat>
    <chartFormat chart="9" format="13">
      <pivotArea type="data" outline="0" fieldPosition="0">
        <references count="2">
          <reference field="4294967294" count="1" selected="0">
            <x v="0"/>
          </reference>
          <reference field="20" count="1" selected="0">
            <x v="2"/>
          </reference>
        </references>
      </pivotArea>
    </chartFormat>
    <chartFormat chart="9" format="14">
      <pivotArea type="data" outline="0" fieldPosition="0">
        <references count="2">
          <reference field="4294967294" count="1" selected="0">
            <x v="0"/>
          </reference>
          <reference field="20" count="1" selected="0">
            <x v="3"/>
          </reference>
        </references>
      </pivotArea>
    </chartFormat>
    <chartFormat chart="9" format="15">
      <pivotArea type="data" outline="0" fieldPosition="0">
        <references count="2">
          <reference field="4294967294" count="1" selected="0">
            <x v="0"/>
          </reference>
          <reference field="20" count="1" selected="0">
            <x v="4"/>
          </reference>
        </references>
      </pivotArea>
    </chartFormat>
    <chartFormat chart="9" format="16">
      <pivotArea type="data" outline="0" fieldPosition="0">
        <references count="2">
          <reference field="4294967294" count="1" selected="0">
            <x v="0"/>
          </reference>
          <reference field="20" count="1" selected="0">
            <x v="5"/>
          </reference>
        </references>
      </pivotArea>
    </chartFormat>
    <chartFormat chart="9" format="17">
      <pivotArea type="data" outline="0" fieldPosition="0">
        <references count="2">
          <reference field="4294967294" count="1" selected="0">
            <x v="0"/>
          </reference>
          <reference field="20" count="1" selected="0">
            <x v="6"/>
          </reference>
        </references>
      </pivotArea>
    </chartFormat>
    <chartFormat chart="9" format="18">
      <pivotArea type="data" outline="0" fieldPosition="0">
        <references count="2">
          <reference field="4294967294" count="1" selected="0">
            <x v="0"/>
          </reference>
          <reference field="20" count="1" selected="0">
            <x v="7"/>
          </reference>
        </references>
      </pivotArea>
    </chartFormat>
    <chartFormat chart="10" format="19" series="1">
      <pivotArea type="data" outline="0" fieldPosition="0">
        <references count="1">
          <reference field="4294967294" count="1" selected="0">
            <x v="0"/>
          </reference>
        </references>
      </pivotArea>
    </chartFormat>
    <chartFormat chart="10" format="20">
      <pivotArea type="data" outline="0" fieldPosition="0">
        <references count="2">
          <reference field="4294967294" count="1" selected="0">
            <x v="0"/>
          </reference>
          <reference field="20" count="1" selected="0">
            <x v="0"/>
          </reference>
        </references>
      </pivotArea>
    </chartFormat>
    <chartFormat chart="10" format="21">
      <pivotArea type="data" outline="0" fieldPosition="0">
        <references count="2">
          <reference field="4294967294" count="1" selected="0">
            <x v="0"/>
          </reference>
          <reference field="20" count="1" selected="0">
            <x v="1"/>
          </reference>
        </references>
      </pivotArea>
    </chartFormat>
    <chartFormat chart="10" format="22">
      <pivotArea type="data" outline="0" fieldPosition="0">
        <references count="2">
          <reference field="4294967294" count="1" selected="0">
            <x v="0"/>
          </reference>
          <reference field="20" count="1" selected="0">
            <x v="2"/>
          </reference>
        </references>
      </pivotArea>
    </chartFormat>
    <chartFormat chart="10" format="23">
      <pivotArea type="data" outline="0" fieldPosition="0">
        <references count="2">
          <reference field="4294967294" count="1" selected="0">
            <x v="0"/>
          </reference>
          <reference field="20" count="1" selected="0">
            <x v="3"/>
          </reference>
        </references>
      </pivotArea>
    </chartFormat>
    <chartFormat chart="10" format="24">
      <pivotArea type="data" outline="0" fieldPosition="0">
        <references count="2">
          <reference field="4294967294" count="1" selected="0">
            <x v="0"/>
          </reference>
          <reference field="20" count="1" selected="0">
            <x v="4"/>
          </reference>
        </references>
      </pivotArea>
    </chartFormat>
    <chartFormat chart="10" format="25">
      <pivotArea type="data" outline="0" fieldPosition="0">
        <references count="2">
          <reference field="4294967294" count="1" selected="0">
            <x v="0"/>
          </reference>
          <reference field="20" count="1" selected="0">
            <x v="5"/>
          </reference>
        </references>
      </pivotArea>
    </chartFormat>
    <chartFormat chart="10" format="26">
      <pivotArea type="data" outline="0" fieldPosition="0">
        <references count="2">
          <reference field="4294967294" count="1" selected="0">
            <x v="0"/>
          </reference>
          <reference field="20" count="1" selected="0">
            <x v="6"/>
          </reference>
        </references>
      </pivotArea>
    </chartFormat>
    <chartFormat chart="10" format="27">
      <pivotArea type="data" outline="0" fieldPosition="0">
        <references count="2">
          <reference field="4294967294" count="1" selected="0">
            <x v="0"/>
          </reference>
          <reference field="20" count="1" selected="0">
            <x v="7"/>
          </reference>
        </references>
      </pivotArea>
    </chartFormat>
    <chartFormat chart="11" format="28" series="1">
      <pivotArea type="data" outline="0" fieldPosition="0">
        <references count="1">
          <reference field="4294967294" count="1" selected="0">
            <x v="0"/>
          </reference>
        </references>
      </pivotArea>
    </chartFormat>
    <chartFormat chart="11" format="29">
      <pivotArea type="data" outline="0" fieldPosition="0">
        <references count="2">
          <reference field="4294967294" count="1" selected="0">
            <x v="0"/>
          </reference>
          <reference field="20" count="1" selected="0">
            <x v="0"/>
          </reference>
        </references>
      </pivotArea>
    </chartFormat>
    <chartFormat chart="11" format="30">
      <pivotArea type="data" outline="0" fieldPosition="0">
        <references count="2">
          <reference field="4294967294" count="1" selected="0">
            <x v="0"/>
          </reference>
          <reference field="20" count="1" selected="0">
            <x v="1"/>
          </reference>
        </references>
      </pivotArea>
    </chartFormat>
    <chartFormat chart="11" format="31">
      <pivotArea type="data" outline="0" fieldPosition="0">
        <references count="2">
          <reference field="4294967294" count="1" selected="0">
            <x v="0"/>
          </reference>
          <reference field="20" count="1" selected="0">
            <x v="2"/>
          </reference>
        </references>
      </pivotArea>
    </chartFormat>
    <chartFormat chart="11" format="32">
      <pivotArea type="data" outline="0" fieldPosition="0">
        <references count="2">
          <reference field="4294967294" count="1" selected="0">
            <x v="0"/>
          </reference>
          <reference field="20" count="1" selected="0">
            <x v="3"/>
          </reference>
        </references>
      </pivotArea>
    </chartFormat>
    <chartFormat chart="11" format="33">
      <pivotArea type="data" outline="0" fieldPosition="0">
        <references count="2">
          <reference field="4294967294" count="1" selected="0">
            <x v="0"/>
          </reference>
          <reference field="20" count="1" selected="0">
            <x v="4"/>
          </reference>
        </references>
      </pivotArea>
    </chartFormat>
    <chartFormat chart="11" format="34">
      <pivotArea type="data" outline="0" fieldPosition="0">
        <references count="2">
          <reference field="4294967294" count="1" selected="0">
            <x v="0"/>
          </reference>
          <reference field="20" count="1" selected="0">
            <x v="5"/>
          </reference>
        </references>
      </pivotArea>
    </chartFormat>
    <chartFormat chart="11" format="35">
      <pivotArea type="data" outline="0" fieldPosition="0">
        <references count="2">
          <reference field="4294967294" count="1" selected="0">
            <x v="0"/>
          </reference>
          <reference field="20" count="1" selected="0">
            <x v="6"/>
          </reference>
        </references>
      </pivotArea>
    </chartFormat>
    <chartFormat chart="11" format="36">
      <pivotArea type="data" outline="0" fieldPosition="0">
        <references count="2">
          <reference field="4294967294" count="1" selected="0">
            <x v="0"/>
          </reference>
          <reference field="20" count="1" selected="0">
            <x v="7"/>
          </reference>
        </references>
      </pivotArea>
    </chartFormat>
    <chartFormat chart="12" format="28" series="1">
      <pivotArea type="data" outline="0" fieldPosition="0">
        <references count="1">
          <reference field="4294967294" count="1" selected="0">
            <x v="0"/>
          </reference>
        </references>
      </pivotArea>
    </chartFormat>
    <chartFormat chart="12" format="29">
      <pivotArea type="data" outline="0" fieldPosition="0">
        <references count="2">
          <reference field="4294967294" count="1" selected="0">
            <x v="0"/>
          </reference>
          <reference field="20" count="1" selected="0">
            <x v="0"/>
          </reference>
        </references>
      </pivotArea>
    </chartFormat>
    <chartFormat chart="12" format="30">
      <pivotArea type="data" outline="0" fieldPosition="0">
        <references count="2">
          <reference field="4294967294" count="1" selected="0">
            <x v="0"/>
          </reference>
          <reference field="20" count="1" selected="0">
            <x v="1"/>
          </reference>
        </references>
      </pivotArea>
    </chartFormat>
    <chartFormat chart="12" format="31">
      <pivotArea type="data" outline="0" fieldPosition="0">
        <references count="2">
          <reference field="4294967294" count="1" selected="0">
            <x v="0"/>
          </reference>
          <reference field="20" count="1" selected="0">
            <x v="2"/>
          </reference>
        </references>
      </pivotArea>
    </chartFormat>
    <chartFormat chart="12" format="32">
      <pivotArea type="data" outline="0" fieldPosition="0">
        <references count="2">
          <reference field="4294967294" count="1" selected="0">
            <x v="0"/>
          </reference>
          <reference field="20" count="1" selected="0">
            <x v="3"/>
          </reference>
        </references>
      </pivotArea>
    </chartFormat>
    <chartFormat chart="12" format="33">
      <pivotArea type="data" outline="0" fieldPosition="0">
        <references count="2">
          <reference field="4294967294" count="1" selected="0">
            <x v="0"/>
          </reference>
          <reference field="20" count="1" selected="0">
            <x v="4"/>
          </reference>
        </references>
      </pivotArea>
    </chartFormat>
    <chartFormat chart="12" format="34">
      <pivotArea type="data" outline="0" fieldPosition="0">
        <references count="2">
          <reference field="4294967294" count="1" selected="0">
            <x v="0"/>
          </reference>
          <reference field="20" count="1" selected="0">
            <x v="5"/>
          </reference>
        </references>
      </pivotArea>
    </chartFormat>
    <chartFormat chart="12" format="35">
      <pivotArea type="data" outline="0" fieldPosition="0">
        <references count="2">
          <reference field="4294967294" count="1" selected="0">
            <x v="0"/>
          </reference>
          <reference field="20" count="1" selected="0">
            <x v="6"/>
          </reference>
        </references>
      </pivotArea>
    </chartFormat>
    <chartFormat chart="12" format="36">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9F0E76-B77E-4DBD-AF75-C8160517FCDB}"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AF3:AG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5">
        <item x="0"/>
        <item x="1"/>
        <item x="2"/>
        <item x="3"/>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baseField="0" baseItem="0" numFmtId="165"/>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24DB0D-0B7E-4B5A-8D34-E34FC453355E}"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location ref="AM2:AN54"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5">
        <item x="0"/>
        <item x="1"/>
        <item x="2"/>
        <item x="3"/>
        <item t="default"/>
      </items>
    </pivotField>
    <pivotField showAll="0"/>
    <pivotField showAll="0"/>
    <pivotField showAll="0"/>
  </pivotFields>
  <rowFields count="2">
    <field x="17"/>
    <field x="15"/>
  </rowFields>
  <rowItems count="52">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rowItems>
  <colItems count="1">
    <i/>
  </colItems>
  <dataFields count="1">
    <dataField name="Sum of Profit" fld="12" baseField="0" baseItem="0" numFmtId="43"/>
  </dataFields>
  <formats count="1">
    <format dxfId="4">
      <pivotArea collapsedLevelsAreSubtotals="1" fieldPosition="0">
        <references count="1">
          <reference field="17" count="0"/>
        </references>
      </pivotArea>
    </format>
  </formats>
  <chartFormats count="4">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EF7B8A-71C2-4CDF-B82F-899EA73EC495}"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1">
  <location ref="N4:P16"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5">
        <item x="0"/>
        <item x="1"/>
        <item x="2"/>
        <item x="3"/>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chartFormats count="58">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 chart="3" format="18">
      <pivotArea type="data" outline="0" fieldPosition="0">
        <references count="1">
          <reference field="4294967294" count="1" selected="0">
            <x v="1"/>
          </reference>
        </references>
      </pivotArea>
    </chartFormat>
    <chartFormat chart="8" format="19" series="1">
      <pivotArea type="data" outline="0" fieldPosition="0">
        <references count="1">
          <reference field="4294967294" count="1" selected="0">
            <x v="0"/>
          </reference>
        </references>
      </pivotArea>
    </chartFormat>
    <chartFormat chart="8" format="20" series="1">
      <pivotArea type="data" outline="0" fieldPosition="0">
        <references count="1">
          <reference field="4294967294" count="1" selected="0">
            <x v="1"/>
          </reference>
        </references>
      </pivotArea>
    </chartFormat>
    <chartFormat chart="8" format="21">
      <pivotArea type="data" outline="0" fieldPosition="0">
        <references count="2">
          <reference field="4294967294" count="1" selected="0">
            <x v="1"/>
          </reference>
          <reference field="15" count="1" selected="0">
            <x v="0"/>
          </reference>
        </references>
      </pivotArea>
    </chartFormat>
    <chartFormat chart="8" format="22">
      <pivotArea type="data" outline="0" fieldPosition="0">
        <references count="2">
          <reference field="4294967294" count="1" selected="0">
            <x v="1"/>
          </reference>
          <reference field="15" count="1" selected="0">
            <x v="1"/>
          </reference>
        </references>
      </pivotArea>
    </chartFormat>
    <chartFormat chart="8" format="23">
      <pivotArea type="data" outline="0" fieldPosition="0">
        <references count="2">
          <reference field="4294967294" count="1" selected="0">
            <x v="1"/>
          </reference>
          <reference field="15" count="1" selected="0">
            <x v="2"/>
          </reference>
        </references>
      </pivotArea>
    </chartFormat>
    <chartFormat chart="8" format="24">
      <pivotArea type="data" outline="0" fieldPosition="0">
        <references count="2">
          <reference field="4294967294" count="1" selected="0">
            <x v="1"/>
          </reference>
          <reference field="15" count="1" selected="0">
            <x v="3"/>
          </reference>
        </references>
      </pivotArea>
    </chartFormat>
    <chartFormat chart="8" format="25">
      <pivotArea type="data" outline="0" fieldPosition="0">
        <references count="2">
          <reference field="4294967294" count="1" selected="0">
            <x v="1"/>
          </reference>
          <reference field="15" count="1" selected="0">
            <x v="4"/>
          </reference>
        </references>
      </pivotArea>
    </chartFormat>
    <chartFormat chart="8" format="26">
      <pivotArea type="data" outline="0" fieldPosition="0">
        <references count="2">
          <reference field="4294967294" count="1" selected="0">
            <x v="1"/>
          </reference>
          <reference field="15" count="1" selected="0">
            <x v="5"/>
          </reference>
        </references>
      </pivotArea>
    </chartFormat>
    <chartFormat chart="8" format="27">
      <pivotArea type="data" outline="0" fieldPosition="0">
        <references count="2">
          <reference field="4294967294" count="1" selected="0">
            <x v="1"/>
          </reference>
          <reference field="15" count="1" selected="0">
            <x v="6"/>
          </reference>
        </references>
      </pivotArea>
    </chartFormat>
    <chartFormat chart="8" format="28">
      <pivotArea type="data" outline="0" fieldPosition="0">
        <references count="2">
          <reference field="4294967294" count="1" selected="0">
            <x v="1"/>
          </reference>
          <reference field="15" count="1" selected="0">
            <x v="7"/>
          </reference>
        </references>
      </pivotArea>
    </chartFormat>
    <chartFormat chart="8" format="29">
      <pivotArea type="data" outline="0" fieldPosition="0">
        <references count="2">
          <reference field="4294967294" count="1" selected="0">
            <x v="1"/>
          </reference>
          <reference field="15" count="1" selected="0">
            <x v="8"/>
          </reference>
        </references>
      </pivotArea>
    </chartFormat>
    <chartFormat chart="8" format="30">
      <pivotArea type="data" outline="0" fieldPosition="0">
        <references count="2">
          <reference field="4294967294" count="1" selected="0">
            <x v="1"/>
          </reference>
          <reference field="15" count="1" selected="0">
            <x v="9"/>
          </reference>
        </references>
      </pivotArea>
    </chartFormat>
    <chartFormat chart="8" format="31">
      <pivotArea type="data" outline="0" fieldPosition="0">
        <references count="2">
          <reference field="4294967294" count="1" selected="0">
            <x v="1"/>
          </reference>
          <reference field="15" count="1" selected="0">
            <x v="10"/>
          </reference>
        </references>
      </pivotArea>
    </chartFormat>
    <chartFormat chart="8" format="32">
      <pivotArea type="data" outline="0" fieldPosition="0">
        <references count="2">
          <reference field="4294967294" count="1" selected="0">
            <x v="1"/>
          </reference>
          <reference field="15" count="1" selected="0">
            <x v="11"/>
          </reference>
        </references>
      </pivotArea>
    </chartFormat>
    <chartFormat chart="9" format="33" series="1">
      <pivotArea type="data" outline="0" fieldPosition="0">
        <references count="1">
          <reference field="4294967294" count="1" selected="0">
            <x v="0"/>
          </reference>
        </references>
      </pivotArea>
    </chartFormat>
    <chartFormat chart="9" format="34" series="1">
      <pivotArea type="data" outline="0" fieldPosition="0">
        <references count="1">
          <reference field="4294967294" count="1" selected="0">
            <x v="1"/>
          </reference>
        </references>
      </pivotArea>
    </chartFormat>
    <chartFormat chart="9" format="35">
      <pivotArea type="data" outline="0" fieldPosition="0">
        <references count="2">
          <reference field="4294967294" count="1" selected="0">
            <x v="1"/>
          </reference>
          <reference field="15" count="1" selected="0">
            <x v="0"/>
          </reference>
        </references>
      </pivotArea>
    </chartFormat>
    <chartFormat chart="9" format="36">
      <pivotArea type="data" outline="0" fieldPosition="0">
        <references count="2">
          <reference field="4294967294" count="1" selected="0">
            <x v="1"/>
          </reference>
          <reference field="15" count="1" selected="0">
            <x v="1"/>
          </reference>
        </references>
      </pivotArea>
    </chartFormat>
    <chartFormat chart="9" format="37">
      <pivotArea type="data" outline="0" fieldPosition="0">
        <references count="2">
          <reference field="4294967294" count="1" selected="0">
            <x v="1"/>
          </reference>
          <reference field="15" count="1" selected="0">
            <x v="2"/>
          </reference>
        </references>
      </pivotArea>
    </chartFormat>
    <chartFormat chart="9" format="38">
      <pivotArea type="data" outline="0" fieldPosition="0">
        <references count="2">
          <reference field="4294967294" count="1" selected="0">
            <x v="1"/>
          </reference>
          <reference field="15" count="1" selected="0">
            <x v="3"/>
          </reference>
        </references>
      </pivotArea>
    </chartFormat>
    <chartFormat chart="9" format="39">
      <pivotArea type="data" outline="0" fieldPosition="0">
        <references count="2">
          <reference field="4294967294" count="1" selected="0">
            <x v="1"/>
          </reference>
          <reference field="15" count="1" selected="0">
            <x v="4"/>
          </reference>
        </references>
      </pivotArea>
    </chartFormat>
    <chartFormat chart="9" format="40">
      <pivotArea type="data" outline="0" fieldPosition="0">
        <references count="2">
          <reference field="4294967294" count="1" selected="0">
            <x v="1"/>
          </reference>
          <reference field="15" count="1" selected="0">
            <x v="5"/>
          </reference>
        </references>
      </pivotArea>
    </chartFormat>
    <chartFormat chart="9" format="41">
      <pivotArea type="data" outline="0" fieldPosition="0">
        <references count="2">
          <reference field="4294967294" count="1" selected="0">
            <x v="1"/>
          </reference>
          <reference field="15" count="1" selected="0">
            <x v="6"/>
          </reference>
        </references>
      </pivotArea>
    </chartFormat>
    <chartFormat chart="9" format="42">
      <pivotArea type="data" outline="0" fieldPosition="0">
        <references count="2">
          <reference field="4294967294" count="1" selected="0">
            <x v="1"/>
          </reference>
          <reference field="15" count="1" selected="0">
            <x v="7"/>
          </reference>
        </references>
      </pivotArea>
    </chartFormat>
    <chartFormat chart="9" format="43">
      <pivotArea type="data" outline="0" fieldPosition="0">
        <references count="2">
          <reference field="4294967294" count="1" selected="0">
            <x v="1"/>
          </reference>
          <reference field="15" count="1" selected="0">
            <x v="8"/>
          </reference>
        </references>
      </pivotArea>
    </chartFormat>
    <chartFormat chart="9" format="44">
      <pivotArea type="data" outline="0" fieldPosition="0">
        <references count="2">
          <reference field="4294967294" count="1" selected="0">
            <x v="1"/>
          </reference>
          <reference field="15" count="1" selected="0">
            <x v="9"/>
          </reference>
        </references>
      </pivotArea>
    </chartFormat>
    <chartFormat chart="9" format="45">
      <pivotArea type="data" outline="0" fieldPosition="0">
        <references count="2">
          <reference field="4294967294" count="1" selected="0">
            <x v="1"/>
          </reference>
          <reference field="15" count="1" selected="0">
            <x v="10"/>
          </reference>
        </references>
      </pivotArea>
    </chartFormat>
    <chartFormat chart="9" format="46">
      <pivotArea type="data" outline="0" fieldPosition="0">
        <references count="2">
          <reference field="4294967294" count="1" selected="0">
            <x v="1"/>
          </reference>
          <reference field="15" count="1" selected="0">
            <x v="11"/>
          </reference>
        </references>
      </pivotArea>
    </chartFormat>
    <chartFormat chart="10" format="33" series="1">
      <pivotArea type="data" outline="0" fieldPosition="0">
        <references count="1">
          <reference field="4294967294" count="1" selected="0">
            <x v="0"/>
          </reference>
        </references>
      </pivotArea>
    </chartFormat>
    <chartFormat chart="10" format="34" series="1">
      <pivotArea type="data" outline="0" fieldPosition="0">
        <references count="1">
          <reference field="4294967294" count="1" selected="0">
            <x v="1"/>
          </reference>
        </references>
      </pivotArea>
    </chartFormat>
    <chartFormat chart="10" format="35">
      <pivotArea type="data" outline="0" fieldPosition="0">
        <references count="2">
          <reference field="4294967294" count="1" selected="0">
            <x v="1"/>
          </reference>
          <reference field="15" count="1" selected="0">
            <x v="0"/>
          </reference>
        </references>
      </pivotArea>
    </chartFormat>
    <chartFormat chart="10" format="36">
      <pivotArea type="data" outline="0" fieldPosition="0">
        <references count="2">
          <reference field="4294967294" count="1" selected="0">
            <x v="1"/>
          </reference>
          <reference field="15" count="1" selected="0">
            <x v="1"/>
          </reference>
        </references>
      </pivotArea>
    </chartFormat>
    <chartFormat chart="10" format="37">
      <pivotArea type="data" outline="0" fieldPosition="0">
        <references count="2">
          <reference field="4294967294" count="1" selected="0">
            <x v="1"/>
          </reference>
          <reference field="15" count="1" selected="0">
            <x v="2"/>
          </reference>
        </references>
      </pivotArea>
    </chartFormat>
    <chartFormat chart="10" format="38">
      <pivotArea type="data" outline="0" fieldPosition="0">
        <references count="2">
          <reference field="4294967294" count="1" selected="0">
            <x v="1"/>
          </reference>
          <reference field="15" count="1" selected="0">
            <x v="3"/>
          </reference>
        </references>
      </pivotArea>
    </chartFormat>
    <chartFormat chart="10" format="39">
      <pivotArea type="data" outline="0" fieldPosition="0">
        <references count="2">
          <reference field="4294967294" count="1" selected="0">
            <x v="1"/>
          </reference>
          <reference field="15" count="1" selected="0">
            <x v="4"/>
          </reference>
        </references>
      </pivotArea>
    </chartFormat>
    <chartFormat chart="10" format="40">
      <pivotArea type="data" outline="0" fieldPosition="0">
        <references count="2">
          <reference field="4294967294" count="1" selected="0">
            <x v="1"/>
          </reference>
          <reference field="15" count="1" selected="0">
            <x v="5"/>
          </reference>
        </references>
      </pivotArea>
    </chartFormat>
    <chartFormat chart="10" format="41">
      <pivotArea type="data" outline="0" fieldPosition="0">
        <references count="2">
          <reference field="4294967294" count="1" selected="0">
            <x v="1"/>
          </reference>
          <reference field="15" count="1" selected="0">
            <x v="6"/>
          </reference>
        </references>
      </pivotArea>
    </chartFormat>
    <chartFormat chart="10" format="42">
      <pivotArea type="data" outline="0" fieldPosition="0">
        <references count="2">
          <reference field="4294967294" count="1" selected="0">
            <x v="1"/>
          </reference>
          <reference field="15" count="1" selected="0">
            <x v="7"/>
          </reference>
        </references>
      </pivotArea>
    </chartFormat>
    <chartFormat chart="10" format="43">
      <pivotArea type="data" outline="0" fieldPosition="0">
        <references count="2">
          <reference field="4294967294" count="1" selected="0">
            <x v="1"/>
          </reference>
          <reference field="15" count="1" selected="0">
            <x v="8"/>
          </reference>
        </references>
      </pivotArea>
    </chartFormat>
    <chartFormat chart="10" format="44">
      <pivotArea type="data" outline="0" fieldPosition="0">
        <references count="2">
          <reference field="4294967294" count="1" selected="0">
            <x v="1"/>
          </reference>
          <reference field="15" count="1" selected="0">
            <x v="9"/>
          </reference>
        </references>
      </pivotArea>
    </chartFormat>
    <chartFormat chart="10" format="45">
      <pivotArea type="data" outline="0" fieldPosition="0">
        <references count="2">
          <reference field="4294967294" count="1" selected="0">
            <x v="1"/>
          </reference>
          <reference field="15" count="1" selected="0">
            <x v="10"/>
          </reference>
        </references>
      </pivotArea>
    </chartFormat>
    <chartFormat chart="10" format="46">
      <pivotArea type="data" outline="0" fieldPosition="0">
        <references count="2">
          <reference field="4294967294" count="1" selected="0">
            <x v="1"/>
          </reference>
          <reference field="15" count="1" selected="0">
            <x v="11"/>
          </reference>
        </references>
      </pivotArea>
    </chartFormat>
    <chartFormat chart="10" format="47">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51DE01-10F2-47DE-AB3D-717C42BB28C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S4:T304" firstHeaderRow="1" firstDataRow="1" firstDataCol="1"/>
  <pivotFields count="21">
    <pivotField showAll="0"/>
    <pivotField axis="axisRow" showAll="0">
      <items count="3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5">
        <item x="0"/>
        <item x="1"/>
        <item x="2"/>
        <item x="3"/>
        <item t="default"/>
      </items>
    </pivotField>
    <pivotField showAll="0"/>
    <pivotField showAll="0"/>
    <pivotField showAll="0"/>
  </pivotFields>
  <rowFields count="1">
    <field x="1"/>
  </rowFields>
  <rowItems count="3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rowItems>
  <colItems count="1">
    <i/>
  </colItems>
  <dataFields count="1">
    <dataField name="Sum of Sales" fld="9" baseField="0" baseItem="0" numFmtId="165"/>
  </dataFields>
  <formats count="2">
    <format dxfId="6">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D104D4-C97B-463D-BEBB-49798C7A3009}"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1:C2"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5">
        <item x="0"/>
        <item x="1"/>
        <item x="2"/>
        <item x="3"/>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3"/>
    <dataField name="Sum of Profit" fld="12" baseField="0" baseItem="0" numFmtId="164"/>
    <dataField name="Sum of Units Sold" fld="4" baseField="0" baseItem="0" numFmtId="41"/>
  </dataFields>
  <formats count="3">
    <format dxfId="9">
      <pivotArea outline="0" collapsedLevelsAreSubtotals="1" fieldPosition="0"/>
    </format>
    <format dxfId="8">
      <pivotArea outline="0" collapsedLevelsAreSubtotals="1" fieldPosition="0">
        <references count="1">
          <reference field="4294967294" count="1" selected="0">
            <x v="1"/>
          </reference>
        </references>
      </pivotArea>
    </format>
    <format dxfId="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C8D056-6884-4F57-A515-C43533AB2EC3}"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location ref="AQ3:AR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5">
        <item x="0"/>
        <item x="1"/>
        <item x="2"/>
        <item x="3"/>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0">
      <pivotArea outline="0" collapsedLevelsAreSubtotals="1" fieldPosition="0"/>
    </format>
  </formats>
  <chartFormats count="28">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9" count="1" selected="0">
            <x v="0"/>
          </reference>
        </references>
      </pivotArea>
    </chartFormat>
    <chartFormat chart="4" format="10">
      <pivotArea type="data" outline="0" fieldPosition="0">
        <references count="2">
          <reference field="4294967294" count="1" selected="0">
            <x v="0"/>
          </reference>
          <reference field="19" count="1" selected="0">
            <x v="1"/>
          </reference>
        </references>
      </pivotArea>
    </chartFormat>
    <chartFormat chart="4" format="11">
      <pivotArea type="data" outline="0" fieldPosition="0">
        <references count="2">
          <reference field="4294967294" count="1" selected="0">
            <x v="0"/>
          </reference>
          <reference field="19" count="1" selected="0">
            <x v="2"/>
          </reference>
        </references>
      </pivotArea>
    </chartFormat>
    <chartFormat chart="4" format="12">
      <pivotArea type="data" outline="0" fieldPosition="0">
        <references count="2">
          <reference field="4294967294" count="1" selected="0">
            <x v="0"/>
          </reference>
          <reference field="19" count="1" selected="0">
            <x v="3"/>
          </reference>
        </references>
      </pivotArea>
    </chartFormat>
    <chartFormat chart="4" format="13">
      <pivotArea type="data" outline="0" fieldPosition="0">
        <references count="2">
          <reference field="4294967294" count="1" selected="0">
            <x v="0"/>
          </reference>
          <reference field="19" count="1" selected="0">
            <x v="4"/>
          </reference>
        </references>
      </pivotArea>
    </chartFormat>
    <chartFormat chart="4" format="14">
      <pivotArea type="data" outline="0" fieldPosition="0">
        <references count="2">
          <reference field="4294967294" count="1" selected="0">
            <x v="0"/>
          </reference>
          <reference field="19" count="1" selected="0">
            <x v="5"/>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2">
          <reference field="4294967294" count="1" selected="0">
            <x v="0"/>
          </reference>
          <reference field="19" count="1" selected="0">
            <x v="0"/>
          </reference>
        </references>
      </pivotArea>
    </chartFormat>
    <chartFormat chart="5" format="17">
      <pivotArea type="data" outline="0" fieldPosition="0">
        <references count="2">
          <reference field="4294967294" count="1" selected="0">
            <x v="0"/>
          </reference>
          <reference field="19" count="1" selected="0">
            <x v="1"/>
          </reference>
        </references>
      </pivotArea>
    </chartFormat>
    <chartFormat chart="5" format="18">
      <pivotArea type="data" outline="0" fieldPosition="0">
        <references count="2">
          <reference field="4294967294" count="1" selected="0">
            <x v="0"/>
          </reference>
          <reference field="19" count="1" selected="0">
            <x v="2"/>
          </reference>
        </references>
      </pivotArea>
    </chartFormat>
    <chartFormat chart="5" format="19">
      <pivotArea type="data" outline="0" fieldPosition="0">
        <references count="2">
          <reference field="4294967294" count="1" selected="0">
            <x v="0"/>
          </reference>
          <reference field="19" count="1" selected="0">
            <x v="3"/>
          </reference>
        </references>
      </pivotArea>
    </chartFormat>
    <chartFormat chart="5" format="20">
      <pivotArea type="data" outline="0" fieldPosition="0">
        <references count="2">
          <reference field="4294967294" count="1" selected="0">
            <x v="0"/>
          </reference>
          <reference field="19" count="1" selected="0">
            <x v="4"/>
          </reference>
        </references>
      </pivotArea>
    </chartFormat>
    <chartFormat chart="5" format="21">
      <pivotArea type="data" outline="0" fieldPosition="0">
        <references count="2">
          <reference field="4294967294" count="1" selected="0">
            <x v="0"/>
          </reference>
          <reference field="19" count="1" selected="0">
            <x v="5"/>
          </reference>
        </references>
      </pivotArea>
    </chartFormat>
    <chartFormat chart="6" format="22" series="1">
      <pivotArea type="data" outline="0" fieldPosition="0">
        <references count="1">
          <reference field="4294967294" count="1" selected="0">
            <x v="0"/>
          </reference>
        </references>
      </pivotArea>
    </chartFormat>
    <chartFormat chart="6" format="23">
      <pivotArea type="data" outline="0" fieldPosition="0">
        <references count="2">
          <reference field="4294967294" count="1" selected="0">
            <x v="0"/>
          </reference>
          <reference field="19" count="1" selected="0">
            <x v="0"/>
          </reference>
        </references>
      </pivotArea>
    </chartFormat>
    <chartFormat chart="6" format="24">
      <pivotArea type="data" outline="0" fieldPosition="0">
        <references count="2">
          <reference field="4294967294" count="1" selected="0">
            <x v="0"/>
          </reference>
          <reference field="19" count="1" selected="0">
            <x v="1"/>
          </reference>
        </references>
      </pivotArea>
    </chartFormat>
    <chartFormat chart="6" format="25">
      <pivotArea type="data" outline="0" fieldPosition="0">
        <references count="2">
          <reference field="4294967294" count="1" selected="0">
            <x v="0"/>
          </reference>
          <reference field="19" count="1" selected="0">
            <x v="2"/>
          </reference>
        </references>
      </pivotArea>
    </chartFormat>
    <chartFormat chart="6" format="26">
      <pivotArea type="data" outline="0" fieldPosition="0">
        <references count="2">
          <reference field="4294967294" count="1" selected="0">
            <x v="0"/>
          </reference>
          <reference field="19" count="1" selected="0">
            <x v="3"/>
          </reference>
        </references>
      </pivotArea>
    </chartFormat>
    <chartFormat chart="6" format="27">
      <pivotArea type="data" outline="0" fieldPosition="0">
        <references count="2">
          <reference field="4294967294" count="1" selected="0">
            <x v="0"/>
          </reference>
          <reference field="19" count="1" selected="0">
            <x v="4"/>
          </reference>
        </references>
      </pivotArea>
    </chartFormat>
    <chartFormat chart="6" format="28">
      <pivotArea type="data" outline="0" fieldPosition="0">
        <references count="2">
          <reference field="4294967294" count="1" selected="0">
            <x v="0"/>
          </reference>
          <reference field="19" count="1" selected="0">
            <x v="5"/>
          </reference>
        </references>
      </pivotArea>
    </chartFormat>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19" count="1" selected="0">
            <x v="0"/>
          </reference>
        </references>
      </pivotArea>
    </chartFormat>
    <chartFormat chart="7" format="24">
      <pivotArea type="data" outline="0" fieldPosition="0">
        <references count="2">
          <reference field="4294967294" count="1" selected="0">
            <x v="0"/>
          </reference>
          <reference field="19" count="1" selected="0">
            <x v="1"/>
          </reference>
        </references>
      </pivotArea>
    </chartFormat>
    <chartFormat chart="7" format="25">
      <pivotArea type="data" outline="0" fieldPosition="0">
        <references count="2">
          <reference field="4294967294" count="1" selected="0">
            <x v="0"/>
          </reference>
          <reference field="19" count="1" selected="0">
            <x v="2"/>
          </reference>
        </references>
      </pivotArea>
    </chartFormat>
    <chartFormat chart="7" format="26">
      <pivotArea type="data" outline="0" fieldPosition="0">
        <references count="2">
          <reference field="4294967294" count="1" selected="0">
            <x v="0"/>
          </reference>
          <reference field="19" count="1" selected="0">
            <x v="3"/>
          </reference>
        </references>
      </pivotArea>
    </chartFormat>
    <chartFormat chart="7" format="27">
      <pivotArea type="data" outline="0" fieldPosition="0">
        <references count="2">
          <reference field="4294967294" count="1" selected="0">
            <x v="0"/>
          </reference>
          <reference field="19" count="1" selected="0">
            <x v="4"/>
          </reference>
        </references>
      </pivotArea>
    </chartFormat>
    <chartFormat chart="7" format="28">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BE3E4C6-CA41-4E85-A5BC-9147AD35CDF6}" sourceName="Month">
  <pivotTables>
    <pivotTable tabId="3" name="PivotTable16"/>
    <pivotTable tabId="3" name="PivotTable1"/>
    <pivotTable tabId="3" name="PivotTable10"/>
    <pivotTable tabId="3" name="PivotTable15"/>
    <pivotTable tabId="3" name="PivotTable2"/>
    <pivotTable tabId="3" name="PivotTable3"/>
    <pivotTable tabId="3" name="PivotTable4"/>
    <pivotTable tabId="3" name="PivotTable9"/>
  </pivotTables>
  <data>
    <tabular pivotCacheId="2103100858">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84B1668-4FF4-447A-932F-E1369D45B90B}" sourceName="Year">
  <pivotTables>
    <pivotTable tabId="3" name="PivotTable16"/>
    <pivotTable tabId="3" name="PivotTable1"/>
    <pivotTable tabId="3" name="PivotTable10"/>
    <pivotTable tabId="3" name="PivotTable15"/>
    <pivotTable tabId="3" name="PivotTable3"/>
    <pivotTable tabId="3" name="PivotTable4"/>
    <pivotTable tabId="3" name="PivotTable9"/>
    <pivotTable tabId="5" name="PivotTable17"/>
  </pivotTables>
  <data>
    <tabular pivotCacheId="210310085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22AA91D-FA9F-4702-9B12-D034D96CDE8E}" sourceName="Year">
  <extLst>
    <x:ext xmlns:x15="http://schemas.microsoft.com/office/spreadsheetml/2010/11/main" uri="{2F2917AC-EB37-4324-AD4E-5DD8C200BD13}">
      <x15:tableSlicerCache tableId="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18E743F4-C23F-450E-8E8A-20B8D9E7F75F}"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F919AB7A-1D8C-402F-9FFF-ADDD7B83193D}" cache="Slicer_Year1" caption="Year" rowHeight="234950"/>
  <slicer name="Year 3" xr10:uid="{16B6E5BB-C083-47D4-BE13-3F4FDB083736}" cache="Slicer_Year1" caption="Year" showCaption="0" rowHeight="234950"/>
  <slicer name="Year 5" xr10:uid="{3620CBFE-E822-4236-9A76-86580C667A68}" cache="Slicer_Year2" caption="Year" showCaption="0"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A9947A6-1F7C-4941-AC45-119FBC904EB8}" cache="Slicer_Month" caption="Month" style="dbord" rowHeight="234950"/>
  <slicer name="Year" xr10:uid="{DD80BF4A-1F4B-45D5-A26E-654525373B7D}" cache="Slicer_Year" caption="Year" style="dbor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774644AF-C489-475E-9917-67BA6DDFA243}" cache="Slicer_Month" caption="Month" startItem="1" style="dbord" rowHeight="234950"/>
  <slicer name="Year 1" xr10:uid="{42A87D18-8425-4B62-A567-F8B487912AE3}" cache="Slicer_Year" caption="Year" startItem="3" style="dbor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9155278F-10D0-4A39-9DE7-E97721CF89C9}" cache="Slicer_Year2" caption="Year" startItem="1" style="sunbust"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35BC7DDF-8B75-46AE-B91F-A56B71F41FD2}" cache="Slicer_Month" caption="Month" startItem="1" style="dbord" rowHeight="234950"/>
  <slicer name="Year 4" xr10:uid="{6341C513-09EA-49B2-96A5-45C554F0791C}" cache="Slicer_Year" caption="Year" startItem="2" style="dbord"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7" xr10:uid="{065770DC-4842-43E0-87A9-24F820E141C6}" cache="Slicer_Year2" caption="Year" startItem="1" showCaption="0" style="sunbus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2201" totalsRowShown="0" headerRowDxfId="33">
  <autoFilter ref="A1:U22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2" dataCellStyle="Comma"/>
    <tableColumn id="6" xr3:uid="{D1FA2F6E-B448-447A-822E-476E75AB0D24}" name="Manufacturing Price" dataDxfId="31" dataCellStyle="Comma"/>
    <tableColumn id="7" xr3:uid="{746807AF-7C02-410B-AA9B-C470D904CB91}" name="Sale Price" dataDxfId="30" dataCellStyle="Comma"/>
    <tableColumn id="8" xr3:uid="{19549595-54CD-44CA-85C9-58EF681308B8}" name="Gross Sales" dataDxfId="29" dataCellStyle="Comma"/>
    <tableColumn id="9" xr3:uid="{104167EA-E422-4774-B956-4B36C140EE94}" name="Discounts"/>
    <tableColumn id="10" xr3:uid="{DCEF5F63-00A0-4BBE-88B5-9FC52CE9FD87}" name="Sales" dataDxfId="28" dataCellStyle="Comma"/>
    <tableColumn id="21" xr3:uid="{49F6513B-8752-4727-A580-49EAA8AD80C5}" name="Sales ('000)" dataDxfId="27" dataCellStyle="Comma"/>
    <tableColumn id="11" xr3:uid="{F597BE21-FABB-4B22-924F-0FB9047BF885}" name="COGS" dataDxfId="26" dataCellStyle="Comma"/>
    <tableColumn id="12" xr3:uid="{D84A41A3-4370-4BF9-BD15-26F6A8F5F68C}" name="Profit" dataDxfId="25" dataCellStyle="Comma"/>
    <tableColumn id="22" xr3:uid="{B5433BD7-98D5-4C89-827A-9EB8FF47A48A}" name="Profit ('000)" dataDxfId="24" dataCellStyle="Comma"/>
    <tableColumn id="13" xr3:uid="{99DFFC76-741A-4785-B95C-D4515358E697}" name="Date" dataDxfId="23"/>
    <tableColumn id="14" xr3:uid="{D2C87CE1-8D3A-4190-9B63-84E5DA80158A}" name="Month" dataDxfId="22"/>
    <tableColumn id="20" xr3:uid="{00040B4C-ACDE-4878-B9D9-F9B6BFCA1252}" name="Quarter" dataDxfId="21"/>
    <tableColumn id="15" xr3:uid="{E905F66B-7952-44D0-8D91-E3991859BDBA}" name="Year"/>
    <tableColumn id="16" xr3:uid="{1B3165FF-A4D1-47E3-9C63-4AC99EF81BFA}" name="Customer_Name" dataDxfId="20"/>
    <tableColumn id="17" xr3:uid="{81851813-2BE4-4FF6-BF0F-14E82153B91A}" name="Product_Name" dataDxfId="19"/>
    <tableColumn id="23" xr3:uid="{BF904181-AD5D-4D36-B316-14EC624E04BF}" name="Country"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6612C8-DDE8-4EDB-AD74-953BCD1A604F}" name="Table2" displayName="Table2" ref="A3:U67" totalsRowShown="0">
  <autoFilter ref="A3:U67" xr:uid="{466612C8-DDE8-4EDB-AD74-953BCD1A604F}"/>
  <sortState xmlns:xlrd2="http://schemas.microsoft.com/office/spreadsheetml/2017/richdata2" ref="A4:U67">
    <sortCondition ref="N3:N67"/>
  </sortState>
  <tableColumns count="21">
    <tableColumn id="1" xr3:uid="{E4926050-F575-49D3-B422-C8F36821533E}" name="Segment"/>
    <tableColumn id="2" xr3:uid="{6E07A060-BC63-4D3F-8339-ED3012BB0139}" name="Customer_ID"/>
    <tableColumn id="3" xr3:uid="{3AF7F60F-D715-4763-A21E-0DE7E51B14AC}" name="Product_ID"/>
    <tableColumn id="4" xr3:uid="{0F99002C-1088-4CB4-947B-008EE1E99685}" name="Discount Band"/>
    <tableColumn id="5" xr3:uid="{A9A7A20D-0E3A-4412-9B5C-3BC0C827C6C4}" name="Units Sold"/>
    <tableColumn id="6" xr3:uid="{EEF1BFBA-5249-41E0-A4E7-08AB6B6ABDDA}" name="Manufacturing Price"/>
    <tableColumn id="7" xr3:uid="{7841AD85-7724-42E5-8B01-0B3184A3EBD1}" name="Sale Price"/>
    <tableColumn id="8" xr3:uid="{1FD8921E-EF3D-4D88-ACD6-6F834259DB12}" name="Gross Sales"/>
    <tableColumn id="9" xr3:uid="{41C3B06C-EFA4-4C65-A47B-78477CB58C0D}" name="Discounts"/>
    <tableColumn id="10" xr3:uid="{1CC6D3FC-9467-4C4F-A9A8-76E2A7DAEFE5}" name="Sales"/>
    <tableColumn id="11" xr3:uid="{229AC868-CC85-4569-9F9C-22C347413C74}" name="Sales ('000)"/>
    <tableColumn id="12" xr3:uid="{08ED8800-2938-4595-9ADE-910B2354FEAB}" name="COGS"/>
    <tableColumn id="13" xr3:uid="{29FF7E57-C8DF-45AB-8CB6-7653D3A24681}" name="Profit"/>
    <tableColumn id="14" xr3:uid="{1F943343-5B36-419B-8B7D-EF88313F6C53}" name="Profit ('000)"/>
    <tableColumn id="15" xr3:uid="{F328F441-4E10-4E53-9783-554D6D92FA21}" name="Date" dataDxfId="17"/>
    <tableColumn id="16" xr3:uid="{0A71D182-AAA6-4253-BA81-B49806B8028C}" name="Month"/>
    <tableColumn id="17" xr3:uid="{7A751835-FF0D-4DEF-937B-3B12F74F7D5B}" name="Quarter"/>
    <tableColumn id="18" xr3:uid="{4A51FB55-F773-439D-8248-BCADBED30420}" name="Year"/>
    <tableColumn id="19" xr3:uid="{7286E7A1-A4AE-4C2D-9B67-D1A2F6B57435}" name="Customer_Name"/>
    <tableColumn id="20" xr3:uid="{9E975F0B-6843-4BDC-958C-22F800D775A5}" name="Product_Name"/>
    <tableColumn id="21" xr3:uid="{9461AEF4-1525-4D29-BAC9-52F5502AC0E1}"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576293-0887-4D80-8B49-7C32C8FB7D8E}" name="Table4" displayName="Table4" ref="G3:I15" totalsRowShown="0">
  <autoFilter ref="G3:I15" xr:uid="{5F576293-0887-4D80-8B49-7C32C8FB7D8E}"/>
  <tableColumns count="3">
    <tableColumn id="1" xr3:uid="{E09CB361-4F74-4E72-BD4C-13A5D92C04A7}" name="Product_Name"/>
    <tableColumn id="2" xr3:uid="{6A6638CF-02F6-465B-A944-A1AA95442E94}" name="Year"/>
    <tableColumn id="3" xr3:uid="{4748E389-E0EE-4617-A872-61F64E780D65}" name="Total"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4480CC-F968-4FF1-80CE-6B3131FF95C3}" name="Table5" displayName="Table5" ref="H25:J49" totalsRowShown="0">
  <autoFilter ref="H25:J49" xr:uid="{AA4480CC-F968-4FF1-80CE-6B3131FF95C3}"/>
  <tableColumns count="3">
    <tableColumn id="1" xr3:uid="{F15F3EB1-60B0-40FA-AFFB-490FDAC211C1}" name="Product_Name"/>
    <tableColumn id="2" xr3:uid="{21B3FAD8-A639-4B43-8DE5-0E2B9A305A1E}" name="Year"/>
    <tableColumn id="3" xr3:uid="{280A33DB-4152-49F1-B2FF-57365C1DF8DA}" name="sale" dataDxfId="1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microsoft.com/office/2007/relationships/slicer" Target="../slicers/slicer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ctrlProp" Target="../ctrlProps/ctrlProp1.xml"/><Relationship Id="rId5" Type="http://schemas.openxmlformats.org/officeDocument/2006/relationships/pivotTable" Target="../pivotTables/pivotTable6.xml"/><Relationship Id="rId10" Type="http://schemas.openxmlformats.org/officeDocument/2006/relationships/vmlDrawing" Target="../drawings/vmlDrawing1.vml"/><Relationship Id="rId4" Type="http://schemas.openxmlformats.org/officeDocument/2006/relationships/pivotTable" Target="../pivotTables/pivotTable5.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5" Type="http://schemas.microsoft.com/office/2007/relationships/slicer" Target="../slicers/slicer4.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5" Type="http://schemas.microsoft.com/office/2007/relationships/slicer" Target="../slicers/slicer6.xml"/><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2201"/>
  <sheetViews>
    <sheetView topLeftCell="F1" workbookViewId="0">
      <pane ySplit="1" topLeftCell="A2176" activePane="bottomLeft" state="frozen"/>
      <selection pane="bottomLeft" activeCell="T705" sqref="T705"/>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row r="702" spans="1:21" x14ac:dyDescent="0.3">
      <c r="A702" t="s">
        <v>30</v>
      </c>
      <c r="B702" t="s">
        <v>326</v>
      </c>
      <c r="C702" t="s">
        <v>67</v>
      </c>
      <c r="D702" t="s">
        <v>68</v>
      </c>
      <c r="E702" s="2">
        <v>964.2</v>
      </c>
      <c r="F702" s="2">
        <v>3</v>
      </c>
      <c r="G702" s="2">
        <v>15</v>
      </c>
      <c r="H702" s="2">
        <v>14463</v>
      </c>
      <c r="I702">
        <v>723.15</v>
      </c>
      <c r="J702" s="2">
        <v>13739.85</v>
      </c>
      <c r="K702" s="2">
        <v>13.74</v>
      </c>
      <c r="L702" s="2">
        <v>2892.6</v>
      </c>
      <c r="M702" s="2">
        <v>10847.25</v>
      </c>
      <c r="N702" s="2">
        <v>10.85</v>
      </c>
      <c r="O702" s="3">
        <v>44927</v>
      </c>
      <c r="P702" t="s">
        <v>33</v>
      </c>
      <c r="Q702" t="s">
        <v>34</v>
      </c>
      <c r="R702">
        <v>2023</v>
      </c>
      <c r="S702" t="s">
        <v>327</v>
      </c>
      <c r="T702" t="s">
        <v>70</v>
      </c>
      <c r="U702" t="s">
        <v>65</v>
      </c>
    </row>
    <row r="703" spans="1:21" x14ac:dyDescent="0.3">
      <c r="A703" t="s">
        <v>38</v>
      </c>
      <c r="B703" t="s">
        <v>328</v>
      </c>
      <c r="C703" t="s">
        <v>95</v>
      </c>
      <c r="D703" t="s">
        <v>228</v>
      </c>
      <c r="E703" s="2">
        <v>569.34</v>
      </c>
      <c r="F703" s="2">
        <v>260</v>
      </c>
      <c r="G703" s="2">
        <v>300</v>
      </c>
      <c r="H703" s="2">
        <v>170802</v>
      </c>
      <c r="I703">
        <v>25620.3</v>
      </c>
      <c r="J703" s="2">
        <v>145181.70000000001</v>
      </c>
      <c r="K703" s="2">
        <v>145.18</v>
      </c>
      <c r="L703" s="2">
        <v>148028.4</v>
      </c>
      <c r="M703" s="2">
        <v>-2846.7</v>
      </c>
      <c r="N703" s="2">
        <v>-2.85</v>
      </c>
      <c r="O703" s="3">
        <v>44928</v>
      </c>
      <c r="P703" t="s">
        <v>33</v>
      </c>
      <c r="Q703" t="s">
        <v>34</v>
      </c>
      <c r="R703">
        <v>2023</v>
      </c>
      <c r="S703" t="s">
        <v>329</v>
      </c>
      <c r="T703" t="s">
        <v>97</v>
      </c>
      <c r="U703" t="s">
        <v>51</v>
      </c>
    </row>
    <row r="704" spans="1:21" x14ac:dyDescent="0.3">
      <c r="A704" t="s">
        <v>47</v>
      </c>
      <c r="B704" t="s">
        <v>330</v>
      </c>
      <c r="C704" t="s">
        <v>67</v>
      </c>
      <c r="D704" t="s">
        <v>228</v>
      </c>
      <c r="E704" s="2">
        <v>1949.4</v>
      </c>
      <c r="F704" s="2">
        <v>3</v>
      </c>
      <c r="G704" s="2">
        <v>12</v>
      </c>
      <c r="H704" s="2">
        <v>23392.799999999999</v>
      </c>
      <c r="I704">
        <v>3508.92</v>
      </c>
      <c r="J704" s="2">
        <v>19883.88</v>
      </c>
      <c r="K704" s="2">
        <v>19.88</v>
      </c>
      <c r="L704" s="2">
        <v>5848.2</v>
      </c>
      <c r="M704" s="2">
        <v>14035.68</v>
      </c>
      <c r="N704" s="2">
        <v>14.04</v>
      </c>
      <c r="O704" s="3">
        <v>44928</v>
      </c>
      <c r="P704" t="s">
        <v>33</v>
      </c>
      <c r="Q704" t="s">
        <v>34</v>
      </c>
      <c r="R704">
        <v>2023</v>
      </c>
      <c r="S704" t="s">
        <v>331</v>
      </c>
      <c r="T704" t="s">
        <v>70</v>
      </c>
      <c r="U704" t="s">
        <v>46</v>
      </c>
    </row>
    <row r="705" spans="1:21" x14ac:dyDescent="0.3">
      <c r="A705" t="s">
        <v>38</v>
      </c>
      <c r="B705" t="s">
        <v>332</v>
      </c>
      <c r="C705" t="s">
        <v>23</v>
      </c>
      <c r="D705" t="s">
        <v>228</v>
      </c>
      <c r="E705" s="2">
        <v>899.29</v>
      </c>
      <c r="F705" s="2">
        <v>5</v>
      </c>
      <c r="G705" s="2">
        <v>300</v>
      </c>
      <c r="H705" s="2">
        <v>269787</v>
      </c>
      <c r="I705">
        <v>40468.050000000003</v>
      </c>
      <c r="J705" s="2">
        <v>229318.95</v>
      </c>
      <c r="K705" s="2">
        <v>229.32</v>
      </c>
      <c r="L705" s="2">
        <v>4496.45</v>
      </c>
      <c r="M705" s="2">
        <v>224822.5</v>
      </c>
      <c r="N705" s="2">
        <v>224.82</v>
      </c>
      <c r="O705" s="3">
        <v>44929</v>
      </c>
      <c r="P705" t="s">
        <v>33</v>
      </c>
      <c r="Q705" t="s">
        <v>34</v>
      </c>
      <c r="R705">
        <v>2023</v>
      </c>
      <c r="S705" t="s">
        <v>333</v>
      </c>
      <c r="T705" t="s">
        <v>28</v>
      </c>
      <c r="U705" t="s">
        <v>37</v>
      </c>
    </row>
    <row r="706" spans="1:21" x14ac:dyDescent="0.3">
      <c r="A706" t="s">
        <v>21</v>
      </c>
      <c r="B706" t="s">
        <v>334</v>
      </c>
      <c r="C706" t="s">
        <v>56</v>
      </c>
      <c r="D706" t="s">
        <v>24</v>
      </c>
      <c r="E706" s="2">
        <v>2526.23</v>
      </c>
      <c r="F706" s="2">
        <v>120</v>
      </c>
      <c r="G706" s="2">
        <v>125</v>
      </c>
      <c r="H706" s="2">
        <v>315778.75</v>
      </c>
      <c r="I706">
        <v>0</v>
      </c>
      <c r="J706" s="2">
        <v>315778.75</v>
      </c>
      <c r="K706" s="2">
        <v>315.77999999999997</v>
      </c>
      <c r="L706" s="2">
        <v>303147.59999999998</v>
      </c>
      <c r="M706" s="2">
        <v>12631.15</v>
      </c>
      <c r="N706" s="2">
        <v>12.63</v>
      </c>
      <c r="O706" s="3">
        <v>44929</v>
      </c>
      <c r="P706" t="s">
        <v>33</v>
      </c>
      <c r="Q706" t="s">
        <v>34</v>
      </c>
      <c r="R706">
        <v>2023</v>
      </c>
      <c r="S706" t="s">
        <v>335</v>
      </c>
      <c r="T706" t="s">
        <v>58</v>
      </c>
      <c r="U706" t="s">
        <v>51</v>
      </c>
    </row>
    <row r="707" spans="1:21" x14ac:dyDescent="0.3">
      <c r="A707" t="s">
        <v>47</v>
      </c>
      <c r="B707" t="s">
        <v>336</v>
      </c>
      <c r="C707" t="s">
        <v>32</v>
      </c>
      <c r="D707" t="s">
        <v>228</v>
      </c>
      <c r="E707" s="2">
        <v>637.57000000000005</v>
      </c>
      <c r="F707" s="2">
        <v>10</v>
      </c>
      <c r="G707" s="2">
        <v>12</v>
      </c>
      <c r="H707" s="2">
        <v>7650.84</v>
      </c>
      <c r="I707">
        <v>1147.6300000000001</v>
      </c>
      <c r="J707" s="2">
        <v>6503.21</v>
      </c>
      <c r="K707" s="2">
        <v>6.5</v>
      </c>
      <c r="L707" s="2">
        <v>6375.7</v>
      </c>
      <c r="M707" s="2">
        <v>127.51</v>
      </c>
      <c r="N707" s="2">
        <v>0.13</v>
      </c>
      <c r="O707" s="3">
        <v>44929</v>
      </c>
      <c r="P707" t="s">
        <v>33</v>
      </c>
      <c r="Q707" t="s">
        <v>34</v>
      </c>
      <c r="R707">
        <v>2023</v>
      </c>
      <c r="S707" t="s">
        <v>337</v>
      </c>
      <c r="T707" t="s">
        <v>36</v>
      </c>
      <c r="U707" t="s">
        <v>46</v>
      </c>
    </row>
    <row r="708" spans="1:21" x14ac:dyDescent="0.3">
      <c r="A708" t="s">
        <v>38</v>
      </c>
      <c r="B708" t="s">
        <v>336</v>
      </c>
      <c r="C708" t="s">
        <v>23</v>
      </c>
      <c r="D708" t="s">
        <v>228</v>
      </c>
      <c r="E708" s="2">
        <v>242.61</v>
      </c>
      <c r="F708" s="2">
        <v>5</v>
      </c>
      <c r="G708" s="2">
        <v>300</v>
      </c>
      <c r="H708" s="2">
        <v>72783</v>
      </c>
      <c r="I708">
        <v>10917.45</v>
      </c>
      <c r="J708" s="2">
        <v>61865.55</v>
      </c>
      <c r="K708" s="2">
        <v>61.87</v>
      </c>
      <c r="L708" s="2">
        <v>1213.05</v>
      </c>
      <c r="M708" s="2">
        <v>60652.5</v>
      </c>
      <c r="N708" s="2">
        <v>60.65</v>
      </c>
      <c r="O708" s="3">
        <v>44932</v>
      </c>
      <c r="P708" t="s">
        <v>33</v>
      </c>
      <c r="Q708" t="s">
        <v>34</v>
      </c>
      <c r="R708">
        <v>2023</v>
      </c>
      <c r="S708" t="s">
        <v>337</v>
      </c>
      <c r="T708" t="s">
        <v>28</v>
      </c>
      <c r="U708" t="s">
        <v>54</v>
      </c>
    </row>
    <row r="709" spans="1:21" x14ac:dyDescent="0.3">
      <c r="A709" t="s">
        <v>42</v>
      </c>
      <c r="B709" t="s">
        <v>338</v>
      </c>
      <c r="C709" t="s">
        <v>23</v>
      </c>
      <c r="D709" t="s">
        <v>158</v>
      </c>
      <c r="E709" s="2">
        <v>1673.62</v>
      </c>
      <c r="F709" s="2">
        <v>5</v>
      </c>
      <c r="G709" s="2">
        <v>350</v>
      </c>
      <c r="H709" s="2">
        <v>585767</v>
      </c>
      <c r="I709">
        <v>58576.7</v>
      </c>
      <c r="J709" s="2">
        <v>527190.30000000005</v>
      </c>
      <c r="K709" s="2">
        <v>527.19000000000005</v>
      </c>
      <c r="L709" s="2">
        <v>8368.1</v>
      </c>
      <c r="M709" s="2">
        <v>518822.2</v>
      </c>
      <c r="N709" s="2">
        <v>518.82000000000005</v>
      </c>
      <c r="O709" s="3">
        <v>44933</v>
      </c>
      <c r="P709" t="s">
        <v>33</v>
      </c>
      <c r="Q709" t="s">
        <v>34</v>
      </c>
      <c r="R709">
        <v>2023</v>
      </c>
      <c r="S709" t="s">
        <v>339</v>
      </c>
      <c r="T709" t="s">
        <v>28</v>
      </c>
      <c r="U709" t="s">
        <v>54</v>
      </c>
    </row>
    <row r="710" spans="1:21" x14ac:dyDescent="0.3">
      <c r="A710" t="s">
        <v>38</v>
      </c>
      <c r="B710" t="s">
        <v>340</v>
      </c>
      <c r="C710" t="s">
        <v>32</v>
      </c>
      <c r="D710" t="s">
        <v>68</v>
      </c>
      <c r="E710" s="2">
        <v>230.64</v>
      </c>
      <c r="F710" s="2">
        <v>10</v>
      </c>
      <c r="G710" s="2">
        <v>300</v>
      </c>
      <c r="H710" s="2">
        <v>69192</v>
      </c>
      <c r="I710">
        <v>3459.6</v>
      </c>
      <c r="J710" s="2">
        <v>65732.399999999994</v>
      </c>
      <c r="K710" s="2">
        <v>65.73</v>
      </c>
      <c r="L710" s="2">
        <v>2306.4</v>
      </c>
      <c r="M710" s="2">
        <v>63426</v>
      </c>
      <c r="N710" s="2">
        <v>63.43</v>
      </c>
      <c r="O710" s="3">
        <v>44933</v>
      </c>
      <c r="P710" t="s">
        <v>33</v>
      </c>
      <c r="Q710" t="s">
        <v>34</v>
      </c>
      <c r="R710">
        <v>2023</v>
      </c>
      <c r="S710" t="s">
        <v>341</v>
      </c>
      <c r="T710" t="s">
        <v>36</v>
      </c>
      <c r="U710" t="s">
        <v>65</v>
      </c>
    </row>
    <row r="711" spans="1:21" x14ac:dyDescent="0.3">
      <c r="A711" t="s">
        <v>42</v>
      </c>
      <c r="B711" t="s">
        <v>332</v>
      </c>
      <c r="C711" t="s">
        <v>61</v>
      </c>
      <c r="D711" t="s">
        <v>24</v>
      </c>
      <c r="E711" s="2">
        <v>3717.57</v>
      </c>
      <c r="F711" s="2">
        <v>250</v>
      </c>
      <c r="G711" s="2">
        <v>350</v>
      </c>
      <c r="H711" s="2">
        <v>1301149.5</v>
      </c>
      <c r="I711">
        <v>0</v>
      </c>
      <c r="J711" s="2">
        <v>1301149.5</v>
      </c>
      <c r="K711" s="2">
        <v>1301.1500000000001</v>
      </c>
      <c r="L711" s="2">
        <v>929392.5</v>
      </c>
      <c r="M711" s="2">
        <v>371757</v>
      </c>
      <c r="N711" s="2">
        <v>371.76</v>
      </c>
      <c r="O711" s="3">
        <v>44934</v>
      </c>
      <c r="P711" t="s">
        <v>33</v>
      </c>
      <c r="Q711" t="s">
        <v>34</v>
      </c>
      <c r="R711">
        <v>2023</v>
      </c>
      <c r="S711" t="s">
        <v>333</v>
      </c>
      <c r="T711" t="s">
        <v>64</v>
      </c>
      <c r="U711" t="s">
        <v>29</v>
      </c>
    </row>
    <row r="712" spans="1:21" x14ac:dyDescent="0.3">
      <c r="A712" t="s">
        <v>30</v>
      </c>
      <c r="B712" t="s">
        <v>342</v>
      </c>
      <c r="C712" t="s">
        <v>32</v>
      </c>
      <c r="D712" t="s">
        <v>228</v>
      </c>
      <c r="E712" s="2">
        <v>666.78</v>
      </c>
      <c r="F712" s="2">
        <v>10</v>
      </c>
      <c r="G712" s="2">
        <v>15</v>
      </c>
      <c r="H712" s="2">
        <v>10001.700000000001</v>
      </c>
      <c r="I712">
        <v>1500.26</v>
      </c>
      <c r="J712" s="2">
        <v>8501.44</v>
      </c>
      <c r="K712" s="2">
        <v>8.5</v>
      </c>
      <c r="L712" s="2">
        <v>6667.8</v>
      </c>
      <c r="M712" s="2">
        <v>1833.64</v>
      </c>
      <c r="N712" s="2">
        <v>1.83</v>
      </c>
      <c r="O712" s="3">
        <v>44934</v>
      </c>
      <c r="P712" t="s">
        <v>33</v>
      </c>
      <c r="Q712" t="s">
        <v>34</v>
      </c>
      <c r="R712">
        <v>2023</v>
      </c>
      <c r="S712" t="s">
        <v>343</v>
      </c>
      <c r="T712" t="s">
        <v>36</v>
      </c>
      <c r="U712" t="s">
        <v>51</v>
      </c>
    </row>
    <row r="713" spans="1:21" x14ac:dyDescent="0.3">
      <c r="A713" t="s">
        <v>38</v>
      </c>
      <c r="B713" t="s">
        <v>338</v>
      </c>
      <c r="C713" t="s">
        <v>23</v>
      </c>
      <c r="D713" t="s">
        <v>24</v>
      </c>
      <c r="E713" s="2">
        <v>390.75</v>
      </c>
      <c r="F713" s="2">
        <v>5</v>
      </c>
      <c r="G713" s="2">
        <v>300</v>
      </c>
      <c r="H713" s="2">
        <v>117225</v>
      </c>
      <c r="I713">
        <v>0</v>
      </c>
      <c r="J713" s="2">
        <v>117225</v>
      </c>
      <c r="K713" s="2">
        <v>117.22</v>
      </c>
      <c r="L713" s="2">
        <v>1953.75</v>
      </c>
      <c r="M713" s="2">
        <v>115271.25</v>
      </c>
      <c r="N713" s="2">
        <v>115.27</v>
      </c>
      <c r="O713" s="3">
        <v>44935</v>
      </c>
      <c r="P713" t="s">
        <v>33</v>
      </c>
      <c r="Q713" t="s">
        <v>34</v>
      </c>
      <c r="R713">
        <v>2023</v>
      </c>
      <c r="S713" t="s">
        <v>339</v>
      </c>
      <c r="T713" t="s">
        <v>28</v>
      </c>
      <c r="U713" t="s">
        <v>65</v>
      </c>
    </row>
    <row r="714" spans="1:21" x14ac:dyDescent="0.3">
      <c r="A714" t="s">
        <v>21</v>
      </c>
      <c r="B714" t="s">
        <v>344</v>
      </c>
      <c r="C714" t="s">
        <v>61</v>
      </c>
      <c r="D714" t="s">
        <v>24</v>
      </c>
      <c r="E714" s="2">
        <v>2263.91</v>
      </c>
      <c r="F714" s="2">
        <v>250</v>
      </c>
      <c r="G714" s="2">
        <v>125</v>
      </c>
      <c r="H714" s="2">
        <v>282988.75</v>
      </c>
      <c r="I714">
        <v>0</v>
      </c>
      <c r="J714" s="2">
        <v>282988.75</v>
      </c>
      <c r="K714" s="2">
        <v>282.99</v>
      </c>
      <c r="L714" s="2">
        <v>565977.5</v>
      </c>
      <c r="M714" s="2">
        <v>-282988.75</v>
      </c>
      <c r="N714" s="2">
        <v>-282.99</v>
      </c>
      <c r="O714" s="3">
        <v>44936</v>
      </c>
      <c r="P714" t="s">
        <v>33</v>
      </c>
      <c r="Q714" t="s">
        <v>34</v>
      </c>
      <c r="R714">
        <v>2023</v>
      </c>
      <c r="S714" t="s">
        <v>345</v>
      </c>
      <c r="T714" t="s">
        <v>64</v>
      </c>
      <c r="U714" t="s">
        <v>46</v>
      </c>
    </row>
    <row r="715" spans="1:21" x14ac:dyDescent="0.3">
      <c r="A715" t="s">
        <v>38</v>
      </c>
      <c r="B715" t="s">
        <v>346</v>
      </c>
      <c r="C715" t="s">
        <v>61</v>
      </c>
      <c r="D715" t="s">
        <v>24</v>
      </c>
      <c r="E715" s="2">
        <v>691.85</v>
      </c>
      <c r="F715" s="2">
        <v>250</v>
      </c>
      <c r="G715" s="2">
        <v>300</v>
      </c>
      <c r="H715" s="2">
        <v>207555</v>
      </c>
      <c r="I715">
        <v>0</v>
      </c>
      <c r="J715" s="2">
        <v>207555</v>
      </c>
      <c r="K715" s="2">
        <v>207.56</v>
      </c>
      <c r="L715" s="2">
        <v>172962.5</v>
      </c>
      <c r="M715" s="2">
        <v>34592.5</v>
      </c>
      <c r="N715" s="2">
        <v>34.590000000000003</v>
      </c>
      <c r="O715" s="3">
        <v>44936</v>
      </c>
      <c r="P715" t="s">
        <v>33</v>
      </c>
      <c r="Q715" t="s">
        <v>34</v>
      </c>
      <c r="R715">
        <v>2023</v>
      </c>
      <c r="S715" t="s">
        <v>347</v>
      </c>
      <c r="T715" t="s">
        <v>64</v>
      </c>
      <c r="U715" t="s">
        <v>46</v>
      </c>
    </row>
    <row r="716" spans="1:21" x14ac:dyDescent="0.3">
      <c r="A716" t="s">
        <v>42</v>
      </c>
      <c r="B716" t="s">
        <v>348</v>
      </c>
      <c r="C716" t="s">
        <v>32</v>
      </c>
      <c r="D716" t="s">
        <v>24</v>
      </c>
      <c r="E716" s="2">
        <v>2570.4499999999998</v>
      </c>
      <c r="F716" s="2">
        <v>10</v>
      </c>
      <c r="G716" s="2">
        <v>350</v>
      </c>
      <c r="H716" s="2">
        <v>899657.5</v>
      </c>
      <c r="I716">
        <v>0</v>
      </c>
      <c r="J716" s="2">
        <v>899657.5</v>
      </c>
      <c r="K716" s="2">
        <v>899.66</v>
      </c>
      <c r="L716" s="2">
        <v>25704.5</v>
      </c>
      <c r="M716" s="2">
        <v>873953</v>
      </c>
      <c r="N716" s="2">
        <v>873.95</v>
      </c>
      <c r="O716" s="3">
        <v>44937</v>
      </c>
      <c r="P716" t="s">
        <v>33</v>
      </c>
      <c r="Q716" t="s">
        <v>34</v>
      </c>
      <c r="R716">
        <v>2023</v>
      </c>
      <c r="S716" t="s">
        <v>349</v>
      </c>
      <c r="T716" t="s">
        <v>36</v>
      </c>
      <c r="U716" t="s">
        <v>54</v>
      </c>
    </row>
    <row r="717" spans="1:21" x14ac:dyDescent="0.3">
      <c r="A717" t="s">
        <v>47</v>
      </c>
      <c r="B717" t="s">
        <v>350</v>
      </c>
      <c r="C717" t="s">
        <v>67</v>
      </c>
      <c r="D717" t="s">
        <v>24</v>
      </c>
      <c r="E717" s="2">
        <v>1085.68</v>
      </c>
      <c r="F717" s="2">
        <v>3</v>
      </c>
      <c r="G717" s="2">
        <v>12</v>
      </c>
      <c r="H717" s="2">
        <v>13028.16</v>
      </c>
      <c r="I717">
        <v>0</v>
      </c>
      <c r="J717" s="2">
        <v>13028.16</v>
      </c>
      <c r="K717" s="2">
        <v>13.03</v>
      </c>
      <c r="L717" s="2">
        <v>3257.04</v>
      </c>
      <c r="M717" s="2">
        <v>9771.1200000000008</v>
      </c>
      <c r="N717" s="2">
        <v>9.77</v>
      </c>
      <c r="O717" s="3">
        <v>44939</v>
      </c>
      <c r="P717" t="s">
        <v>33</v>
      </c>
      <c r="Q717" t="s">
        <v>34</v>
      </c>
      <c r="R717">
        <v>2023</v>
      </c>
      <c r="S717" t="s">
        <v>351</v>
      </c>
      <c r="T717" t="s">
        <v>70</v>
      </c>
      <c r="U717" t="s">
        <v>65</v>
      </c>
    </row>
    <row r="718" spans="1:21" x14ac:dyDescent="0.3">
      <c r="A718" t="s">
        <v>42</v>
      </c>
      <c r="B718" t="s">
        <v>352</v>
      </c>
      <c r="C718" t="s">
        <v>56</v>
      </c>
      <c r="D718" t="s">
        <v>158</v>
      </c>
      <c r="E718" s="2">
        <v>3241.95</v>
      </c>
      <c r="F718" s="2">
        <v>120</v>
      </c>
      <c r="G718" s="2">
        <v>350</v>
      </c>
      <c r="H718" s="2">
        <v>1134682.5</v>
      </c>
      <c r="I718">
        <v>113468.25</v>
      </c>
      <c r="J718" s="2">
        <v>1021214.25</v>
      </c>
      <c r="K718" s="2">
        <v>1021.21</v>
      </c>
      <c r="L718" s="2">
        <v>389034</v>
      </c>
      <c r="M718" s="2">
        <v>632180.25</v>
      </c>
      <c r="N718" s="2">
        <v>632.17999999999995</v>
      </c>
      <c r="O718" s="3">
        <v>44939</v>
      </c>
      <c r="P718" t="s">
        <v>33</v>
      </c>
      <c r="Q718" t="s">
        <v>34</v>
      </c>
      <c r="R718">
        <v>2023</v>
      </c>
      <c r="S718" t="s">
        <v>353</v>
      </c>
      <c r="T718" t="s">
        <v>58</v>
      </c>
      <c r="U718" t="s">
        <v>54</v>
      </c>
    </row>
    <row r="719" spans="1:21" x14ac:dyDescent="0.3">
      <c r="A719" t="s">
        <v>38</v>
      </c>
      <c r="B719" t="s">
        <v>350</v>
      </c>
      <c r="C719" t="s">
        <v>32</v>
      </c>
      <c r="D719" t="s">
        <v>24</v>
      </c>
      <c r="E719" s="2">
        <v>817.2</v>
      </c>
      <c r="F719" s="2">
        <v>10</v>
      </c>
      <c r="G719" s="2">
        <v>300</v>
      </c>
      <c r="H719" s="2">
        <v>245160</v>
      </c>
      <c r="I719">
        <v>0</v>
      </c>
      <c r="J719" s="2">
        <v>245160</v>
      </c>
      <c r="K719" s="2">
        <v>245.16</v>
      </c>
      <c r="L719" s="2">
        <v>8172</v>
      </c>
      <c r="M719" s="2">
        <v>236988</v>
      </c>
      <c r="N719" s="2">
        <v>236.99</v>
      </c>
      <c r="O719" s="3">
        <v>44941</v>
      </c>
      <c r="P719" t="s">
        <v>33</v>
      </c>
      <c r="Q719" t="s">
        <v>34</v>
      </c>
      <c r="R719">
        <v>2023</v>
      </c>
      <c r="S719" t="s">
        <v>351</v>
      </c>
      <c r="T719" t="s">
        <v>36</v>
      </c>
      <c r="U719" t="s">
        <v>54</v>
      </c>
    </row>
    <row r="720" spans="1:21" x14ac:dyDescent="0.3">
      <c r="A720" t="s">
        <v>21</v>
      </c>
      <c r="B720" t="s">
        <v>354</v>
      </c>
      <c r="C720" t="s">
        <v>56</v>
      </c>
      <c r="D720" t="s">
        <v>158</v>
      </c>
      <c r="E720" s="2">
        <v>2627.02</v>
      </c>
      <c r="F720" s="2">
        <v>120</v>
      </c>
      <c r="G720" s="2">
        <v>125</v>
      </c>
      <c r="H720" s="2">
        <v>328377.5</v>
      </c>
      <c r="I720">
        <v>32837.75</v>
      </c>
      <c r="J720" s="2">
        <v>295539.75</v>
      </c>
      <c r="K720" s="2">
        <v>295.54000000000002</v>
      </c>
      <c r="L720" s="2">
        <v>315242.40000000002</v>
      </c>
      <c r="M720" s="2">
        <v>-19702.650000000001</v>
      </c>
      <c r="N720" s="2">
        <v>-19.7</v>
      </c>
      <c r="O720" s="3">
        <v>44941</v>
      </c>
      <c r="P720" t="s">
        <v>33</v>
      </c>
      <c r="Q720" t="s">
        <v>34</v>
      </c>
      <c r="R720">
        <v>2023</v>
      </c>
      <c r="S720" t="s">
        <v>355</v>
      </c>
      <c r="T720" t="s">
        <v>58</v>
      </c>
      <c r="U720" t="s">
        <v>41</v>
      </c>
    </row>
    <row r="721" spans="1:21" x14ac:dyDescent="0.3">
      <c r="A721" t="s">
        <v>42</v>
      </c>
      <c r="B721" t="s">
        <v>356</v>
      </c>
      <c r="C721" t="s">
        <v>95</v>
      </c>
      <c r="D721" t="s">
        <v>68</v>
      </c>
      <c r="E721" s="2">
        <v>3434.49</v>
      </c>
      <c r="F721" s="2">
        <v>260</v>
      </c>
      <c r="G721" s="2">
        <v>350</v>
      </c>
      <c r="H721" s="2">
        <v>1202071.5</v>
      </c>
      <c r="I721">
        <v>60103.58</v>
      </c>
      <c r="J721" s="2">
        <v>1141967.92</v>
      </c>
      <c r="K721" s="2">
        <v>1141.97</v>
      </c>
      <c r="L721" s="2">
        <v>892967.4</v>
      </c>
      <c r="M721" s="2">
        <v>249000.52</v>
      </c>
      <c r="N721" s="2">
        <v>249</v>
      </c>
      <c r="O721" s="3">
        <v>44941</v>
      </c>
      <c r="P721" t="s">
        <v>33</v>
      </c>
      <c r="Q721" t="s">
        <v>34</v>
      </c>
      <c r="R721">
        <v>2023</v>
      </c>
      <c r="S721" t="s">
        <v>357</v>
      </c>
      <c r="T721" t="s">
        <v>97</v>
      </c>
      <c r="U721" t="s">
        <v>37</v>
      </c>
    </row>
    <row r="722" spans="1:21" x14ac:dyDescent="0.3">
      <c r="A722" t="s">
        <v>21</v>
      </c>
      <c r="B722" t="s">
        <v>358</v>
      </c>
      <c r="C722" t="s">
        <v>56</v>
      </c>
      <c r="D722" t="s">
        <v>68</v>
      </c>
      <c r="E722" s="2">
        <v>1087.6099999999999</v>
      </c>
      <c r="F722" s="2">
        <v>120</v>
      </c>
      <c r="G722" s="2">
        <v>125</v>
      </c>
      <c r="H722" s="2">
        <v>135951.25</v>
      </c>
      <c r="I722">
        <v>6797.56</v>
      </c>
      <c r="J722" s="2">
        <v>129153.69</v>
      </c>
      <c r="K722" s="2">
        <v>129.15</v>
      </c>
      <c r="L722" s="2">
        <v>130513.2</v>
      </c>
      <c r="M722" s="2">
        <v>-1359.51</v>
      </c>
      <c r="N722" s="2">
        <v>-1.36</v>
      </c>
      <c r="O722" s="3">
        <v>44942</v>
      </c>
      <c r="P722" t="s">
        <v>33</v>
      </c>
      <c r="Q722" t="s">
        <v>34</v>
      </c>
      <c r="R722">
        <v>2023</v>
      </c>
      <c r="S722" t="s">
        <v>359</v>
      </c>
      <c r="T722" t="s">
        <v>58</v>
      </c>
      <c r="U722" t="s">
        <v>46</v>
      </c>
    </row>
    <row r="723" spans="1:21" x14ac:dyDescent="0.3">
      <c r="A723" t="s">
        <v>38</v>
      </c>
      <c r="B723" t="s">
        <v>360</v>
      </c>
      <c r="C723" t="s">
        <v>56</v>
      </c>
      <c r="D723" t="s">
        <v>228</v>
      </c>
      <c r="E723" s="2">
        <v>991.3</v>
      </c>
      <c r="F723" s="2">
        <v>120</v>
      </c>
      <c r="G723" s="2">
        <v>300</v>
      </c>
      <c r="H723" s="2">
        <v>297390</v>
      </c>
      <c r="I723">
        <v>44608.5</v>
      </c>
      <c r="J723" s="2">
        <v>252781.5</v>
      </c>
      <c r="K723" s="2">
        <v>252.78</v>
      </c>
      <c r="L723" s="2">
        <v>118956</v>
      </c>
      <c r="M723" s="2">
        <v>133825.5</v>
      </c>
      <c r="N723" s="2">
        <v>133.83000000000001</v>
      </c>
      <c r="O723" s="3">
        <v>44942</v>
      </c>
      <c r="P723" t="s">
        <v>33</v>
      </c>
      <c r="Q723" t="s">
        <v>34</v>
      </c>
      <c r="R723">
        <v>2023</v>
      </c>
      <c r="S723" t="s">
        <v>361</v>
      </c>
      <c r="T723" t="s">
        <v>58</v>
      </c>
      <c r="U723" t="s">
        <v>65</v>
      </c>
    </row>
    <row r="724" spans="1:21" x14ac:dyDescent="0.3">
      <c r="A724" t="s">
        <v>21</v>
      </c>
      <c r="B724" t="s">
        <v>362</v>
      </c>
      <c r="C724" t="s">
        <v>95</v>
      </c>
      <c r="D724" t="s">
        <v>68</v>
      </c>
      <c r="E724" s="2">
        <v>1572.22</v>
      </c>
      <c r="F724" s="2">
        <v>260</v>
      </c>
      <c r="G724" s="2">
        <v>125</v>
      </c>
      <c r="H724" s="2">
        <v>196527.5</v>
      </c>
      <c r="I724">
        <v>9826.3799999999992</v>
      </c>
      <c r="J724" s="2">
        <v>186701.12</v>
      </c>
      <c r="K724" s="2">
        <v>186.7</v>
      </c>
      <c r="L724" s="2">
        <v>408777.2</v>
      </c>
      <c r="M724" s="2">
        <v>-222076.08</v>
      </c>
      <c r="N724" s="2">
        <v>-222.08</v>
      </c>
      <c r="O724" s="3">
        <v>44943</v>
      </c>
      <c r="P724" t="s">
        <v>33</v>
      </c>
      <c r="Q724" t="s">
        <v>34</v>
      </c>
      <c r="R724">
        <v>2023</v>
      </c>
      <c r="S724" t="s">
        <v>363</v>
      </c>
      <c r="T724" t="s">
        <v>97</v>
      </c>
      <c r="U724" t="s">
        <v>29</v>
      </c>
    </row>
    <row r="725" spans="1:21" x14ac:dyDescent="0.3">
      <c r="A725" t="s">
        <v>38</v>
      </c>
      <c r="B725" t="s">
        <v>364</v>
      </c>
      <c r="C725" t="s">
        <v>23</v>
      </c>
      <c r="D725" t="s">
        <v>158</v>
      </c>
      <c r="E725" s="2">
        <v>549.55999999999995</v>
      </c>
      <c r="F725" s="2">
        <v>5</v>
      </c>
      <c r="G725" s="2">
        <v>300</v>
      </c>
      <c r="H725" s="2">
        <v>164868</v>
      </c>
      <c r="I725">
        <v>16486.8</v>
      </c>
      <c r="J725" s="2">
        <v>148381.20000000001</v>
      </c>
      <c r="K725" s="2">
        <v>148.38</v>
      </c>
      <c r="L725" s="2">
        <v>2747.8</v>
      </c>
      <c r="M725" s="2">
        <v>145633.4</v>
      </c>
      <c r="N725" s="2">
        <v>145.63</v>
      </c>
      <c r="O725" s="3">
        <v>44944</v>
      </c>
      <c r="P725" t="s">
        <v>33</v>
      </c>
      <c r="Q725" t="s">
        <v>34</v>
      </c>
      <c r="R725">
        <v>2023</v>
      </c>
      <c r="S725" t="s">
        <v>365</v>
      </c>
      <c r="T725" t="s">
        <v>28</v>
      </c>
      <c r="U725" t="s">
        <v>59</v>
      </c>
    </row>
    <row r="726" spans="1:21" x14ac:dyDescent="0.3">
      <c r="A726" t="s">
        <v>42</v>
      </c>
      <c r="B726" t="s">
        <v>366</v>
      </c>
      <c r="C726" t="s">
        <v>56</v>
      </c>
      <c r="D726" t="s">
        <v>68</v>
      </c>
      <c r="E726" s="2">
        <v>2488.61</v>
      </c>
      <c r="F726" s="2">
        <v>120</v>
      </c>
      <c r="G726" s="2">
        <v>350</v>
      </c>
      <c r="H726" s="2">
        <v>871013.5</v>
      </c>
      <c r="I726">
        <v>43550.68</v>
      </c>
      <c r="J726" s="2">
        <v>827462.82</v>
      </c>
      <c r="K726" s="2">
        <v>827.46</v>
      </c>
      <c r="L726" s="2">
        <v>298633.2</v>
      </c>
      <c r="M726" s="2">
        <v>528829.62</v>
      </c>
      <c r="N726" s="2">
        <v>528.83000000000004</v>
      </c>
      <c r="O726" s="3">
        <v>44945</v>
      </c>
      <c r="P726" t="s">
        <v>33</v>
      </c>
      <c r="Q726" t="s">
        <v>34</v>
      </c>
      <c r="R726">
        <v>2023</v>
      </c>
      <c r="S726" t="s">
        <v>367</v>
      </c>
      <c r="T726" t="s">
        <v>58</v>
      </c>
      <c r="U726" t="s">
        <v>65</v>
      </c>
    </row>
    <row r="727" spans="1:21" x14ac:dyDescent="0.3">
      <c r="A727" t="s">
        <v>47</v>
      </c>
      <c r="B727" t="s">
        <v>368</v>
      </c>
      <c r="C727" t="s">
        <v>56</v>
      </c>
      <c r="D727" t="s">
        <v>24</v>
      </c>
      <c r="E727" s="2">
        <v>1590.62</v>
      </c>
      <c r="F727" s="2">
        <v>120</v>
      </c>
      <c r="G727" s="2">
        <v>12</v>
      </c>
      <c r="H727" s="2">
        <v>19087.439999999999</v>
      </c>
      <c r="I727">
        <v>0</v>
      </c>
      <c r="J727" s="2">
        <v>19087.439999999999</v>
      </c>
      <c r="K727" s="2">
        <v>19.09</v>
      </c>
      <c r="L727" s="2">
        <v>190874.4</v>
      </c>
      <c r="M727" s="2">
        <v>-171786.96</v>
      </c>
      <c r="N727" s="2">
        <v>-171.79</v>
      </c>
      <c r="O727" s="3">
        <v>44946</v>
      </c>
      <c r="P727" t="s">
        <v>33</v>
      </c>
      <c r="Q727" t="s">
        <v>34</v>
      </c>
      <c r="R727">
        <v>2023</v>
      </c>
      <c r="S727" t="s">
        <v>369</v>
      </c>
      <c r="T727" t="s">
        <v>58</v>
      </c>
      <c r="U727" t="s">
        <v>37</v>
      </c>
    </row>
    <row r="728" spans="1:21" x14ac:dyDescent="0.3">
      <c r="A728" t="s">
        <v>47</v>
      </c>
      <c r="B728" t="s">
        <v>370</v>
      </c>
      <c r="C728" t="s">
        <v>32</v>
      </c>
      <c r="D728" t="s">
        <v>158</v>
      </c>
      <c r="E728" s="2">
        <v>981.82</v>
      </c>
      <c r="F728" s="2">
        <v>10</v>
      </c>
      <c r="G728" s="2">
        <v>12</v>
      </c>
      <c r="H728" s="2">
        <v>11781.84</v>
      </c>
      <c r="I728">
        <v>1178.18</v>
      </c>
      <c r="J728" s="2">
        <v>10603.66</v>
      </c>
      <c r="K728" s="2">
        <v>10.6</v>
      </c>
      <c r="L728" s="2">
        <v>9818.2000000000007</v>
      </c>
      <c r="M728" s="2">
        <v>785.46</v>
      </c>
      <c r="N728" s="2">
        <v>0.79</v>
      </c>
      <c r="O728" s="3">
        <v>44946</v>
      </c>
      <c r="P728" t="s">
        <v>33</v>
      </c>
      <c r="Q728" t="s">
        <v>34</v>
      </c>
      <c r="R728">
        <v>2023</v>
      </c>
      <c r="S728" t="s">
        <v>371</v>
      </c>
      <c r="T728" t="s">
        <v>36</v>
      </c>
      <c r="U728" t="s">
        <v>37</v>
      </c>
    </row>
    <row r="729" spans="1:21" x14ac:dyDescent="0.3">
      <c r="A729" t="s">
        <v>38</v>
      </c>
      <c r="B729" t="s">
        <v>372</v>
      </c>
      <c r="C729" t="s">
        <v>56</v>
      </c>
      <c r="D729" t="s">
        <v>228</v>
      </c>
      <c r="E729" s="2">
        <v>682.1</v>
      </c>
      <c r="F729" s="2">
        <v>120</v>
      </c>
      <c r="G729" s="2">
        <v>300</v>
      </c>
      <c r="H729" s="2">
        <v>204630</v>
      </c>
      <c r="I729">
        <v>30694.5</v>
      </c>
      <c r="J729" s="2">
        <v>173935.5</v>
      </c>
      <c r="K729" s="2">
        <v>173.94</v>
      </c>
      <c r="L729" s="2">
        <v>81852</v>
      </c>
      <c r="M729" s="2">
        <v>92083.5</v>
      </c>
      <c r="N729" s="2">
        <v>92.08</v>
      </c>
      <c r="O729" s="3">
        <v>44947</v>
      </c>
      <c r="P729" t="s">
        <v>33</v>
      </c>
      <c r="Q729" t="s">
        <v>34</v>
      </c>
      <c r="R729">
        <v>2023</v>
      </c>
      <c r="S729" t="s">
        <v>373</v>
      </c>
      <c r="T729" t="s">
        <v>58</v>
      </c>
      <c r="U729" t="s">
        <v>59</v>
      </c>
    </row>
    <row r="730" spans="1:21" x14ac:dyDescent="0.3">
      <c r="A730" t="s">
        <v>42</v>
      </c>
      <c r="B730" t="s">
        <v>374</v>
      </c>
      <c r="C730" t="s">
        <v>56</v>
      </c>
      <c r="D730" t="s">
        <v>228</v>
      </c>
      <c r="E730" s="2">
        <v>1127.07</v>
      </c>
      <c r="F730" s="2">
        <v>120</v>
      </c>
      <c r="G730" s="2">
        <v>350</v>
      </c>
      <c r="H730" s="2">
        <v>394474.5</v>
      </c>
      <c r="I730">
        <v>59171.17</v>
      </c>
      <c r="J730" s="2">
        <v>335303.33</v>
      </c>
      <c r="K730" s="2">
        <v>335.3</v>
      </c>
      <c r="L730" s="2">
        <v>135248.4</v>
      </c>
      <c r="M730" s="2">
        <v>200054.93</v>
      </c>
      <c r="N730" s="2">
        <v>200.05</v>
      </c>
      <c r="O730" s="3">
        <v>44947</v>
      </c>
      <c r="P730" t="s">
        <v>33</v>
      </c>
      <c r="Q730" t="s">
        <v>34</v>
      </c>
      <c r="R730">
        <v>2023</v>
      </c>
      <c r="S730" t="s">
        <v>375</v>
      </c>
      <c r="T730" t="s">
        <v>58</v>
      </c>
      <c r="U730" t="s">
        <v>54</v>
      </c>
    </row>
    <row r="731" spans="1:21" x14ac:dyDescent="0.3">
      <c r="A731" t="s">
        <v>38</v>
      </c>
      <c r="B731" t="s">
        <v>376</v>
      </c>
      <c r="C731" t="s">
        <v>95</v>
      </c>
      <c r="D731" t="s">
        <v>24</v>
      </c>
      <c r="E731" s="2">
        <v>260.02999999999997</v>
      </c>
      <c r="F731" s="2">
        <v>260</v>
      </c>
      <c r="G731" s="2">
        <v>300</v>
      </c>
      <c r="H731" s="2">
        <v>78009</v>
      </c>
      <c r="I731">
        <v>0</v>
      </c>
      <c r="J731" s="2">
        <v>78009</v>
      </c>
      <c r="K731" s="2">
        <v>78.010000000000005</v>
      </c>
      <c r="L731" s="2">
        <v>67607.8</v>
      </c>
      <c r="M731" s="2">
        <v>10401.200000000001</v>
      </c>
      <c r="N731" s="2">
        <v>10.4</v>
      </c>
      <c r="O731" s="3">
        <v>44948</v>
      </c>
      <c r="P731" t="s">
        <v>33</v>
      </c>
      <c r="Q731" t="s">
        <v>34</v>
      </c>
      <c r="R731">
        <v>2023</v>
      </c>
      <c r="S731" t="s">
        <v>377</v>
      </c>
      <c r="T731" t="s">
        <v>97</v>
      </c>
      <c r="U731" t="s">
        <v>59</v>
      </c>
    </row>
    <row r="732" spans="1:21" x14ac:dyDescent="0.3">
      <c r="A732" t="s">
        <v>47</v>
      </c>
      <c r="B732" t="s">
        <v>378</v>
      </c>
      <c r="C732" t="s">
        <v>95</v>
      </c>
      <c r="D732" t="s">
        <v>68</v>
      </c>
      <c r="E732" s="2">
        <v>1929.18</v>
      </c>
      <c r="F732" s="2">
        <v>260</v>
      </c>
      <c r="G732" s="2">
        <v>12</v>
      </c>
      <c r="H732" s="2">
        <v>23150.16</v>
      </c>
      <c r="I732">
        <v>1157.51</v>
      </c>
      <c r="J732" s="2">
        <v>21992.65</v>
      </c>
      <c r="K732" s="2">
        <v>21.99</v>
      </c>
      <c r="L732" s="2">
        <v>501586.8</v>
      </c>
      <c r="M732" s="2">
        <v>-479594.15</v>
      </c>
      <c r="N732" s="2">
        <v>-479.59</v>
      </c>
      <c r="O732" s="3">
        <v>44948</v>
      </c>
      <c r="P732" t="s">
        <v>33</v>
      </c>
      <c r="Q732" t="s">
        <v>34</v>
      </c>
      <c r="R732">
        <v>2023</v>
      </c>
      <c r="S732" t="s">
        <v>379</v>
      </c>
      <c r="T732" t="s">
        <v>97</v>
      </c>
      <c r="U732" t="s">
        <v>41</v>
      </c>
    </row>
    <row r="733" spans="1:21" x14ac:dyDescent="0.3">
      <c r="A733" t="s">
        <v>21</v>
      </c>
      <c r="B733" t="s">
        <v>366</v>
      </c>
      <c r="C733" t="s">
        <v>32</v>
      </c>
      <c r="D733" t="s">
        <v>24</v>
      </c>
      <c r="E733" s="2">
        <v>1471.99</v>
      </c>
      <c r="F733" s="2">
        <v>10</v>
      </c>
      <c r="G733" s="2">
        <v>125</v>
      </c>
      <c r="H733" s="2">
        <v>183998.75</v>
      </c>
      <c r="I733">
        <v>0</v>
      </c>
      <c r="J733" s="2">
        <v>183998.75</v>
      </c>
      <c r="K733" s="2">
        <v>184</v>
      </c>
      <c r="L733" s="2">
        <v>14719.9</v>
      </c>
      <c r="M733" s="2">
        <v>169278.85</v>
      </c>
      <c r="N733" s="2">
        <v>169.28</v>
      </c>
      <c r="O733" s="3">
        <v>44948</v>
      </c>
      <c r="P733" t="s">
        <v>33</v>
      </c>
      <c r="Q733" t="s">
        <v>34</v>
      </c>
      <c r="R733">
        <v>2023</v>
      </c>
      <c r="S733" t="s">
        <v>367</v>
      </c>
      <c r="T733" t="s">
        <v>36</v>
      </c>
      <c r="U733" t="s">
        <v>54</v>
      </c>
    </row>
    <row r="734" spans="1:21" x14ac:dyDescent="0.3">
      <c r="A734" t="s">
        <v>42</v>
      </c>
      <c r="B734" t="s">
        <v>380</v>
      </c>
      <c r="C734" t="s">
        <v>67</v>
      </c>
      <c r="D734" t="s">
        <v>24</v>
      </c>
      <c r="E734" s="2">
        <v>2815.28</v>
      </c>
      <c r="F734" s="2">
        <v>3</v>
      </c>
      <c r="G734" s="2">
        <v>350</v>
      </c>
      <c r="H734" s="2">
        <v>985348</v>
      </c>
      <c r="I734">
        <v>0</v>
      </c>
      <c r="J734" s="2">
        <v>985348</v>
      </c>
      <c r="K734" s="2">
        <v>985.35</v>
      </c>
      <c r="L734" s="2">
        <v>8445.84</v>
      </c>
      <c r="M734" s="2">
        <v>976902.16</v>
      </c>
      <c r="N734" s="2">
        <v>976.9</v>
      </c>
      <c r="O734" s="3">
        <v>44949</v>
      </c>
      <c r="P734" t="s">
        <v>33</v>
      </c>
      <c r="Q734" t="s">
        <v>34</v>
      </c>
      <c r="R734">
        <v>2023</v>
      </c>
      <c r="S734" t="s">
        <v>381</v>
      </c>
      <c r="T734" t="s">
        <v>70</v>
      </c>
      <c r="U734" t="s">
        <v>65</v>
      </c>
    </row>
    <row r="735" spans="1:21" x14ac:dyDescent="0.3">
      <c r="A735" t="s">
        <v>38</v>
      </c>
      <c r="B735" t="s">
        <v>368</v>
      </c>
      <c r="C735" t="s">
        <v>61</v>
      </c>
      <c r="D735" t="s">
        <v>24</v>
      </c>
      <c r="E735" s="2">
        <v>659.14</v>
      </c>
      <c r="F735" s="2">
        <v>250</v>
      </c>
      <c r="G735" s="2">
        <v>300</v>
      </c>
      <c r="H735" s="2">
        <v>197742</v>
      </c>
      <c r="I735">
        <v>0</v>
      </c>
      <c r="J735" s="2">
        <v>197742</v>
      </c>
      <c r="K735" s="2">
        <v>197.74</v>
      </c>
      <c r="L735" s="2">
        <v>164785</v>
      </c>
      <c r="M735" s="2">
        <v>32957</v>
      </c>
      <c r="N735" s="2">
        <v>32.96</v>
      </c>
      <c r="O735" s="3">
        <v>44951</v>
      </c>
      <c r="P735" t="s">
        <v>33</v>
      </c>
      <c r="Q735" t="s">
        <v>34</v>
      </c>
      <c r="R735">
        <v>2023</v>
      </c>
      <c r="S735" t="s">
        <v>369</v>
      </c>
      <c r="T735" t="s">
        <v>64</v>
      </c>
      <c r="U735" t="s">
        <v>54</v>
      </c>
    </row>
    <row r="736" spans="1:21" x14ac:dyDescent="0.3">
      <c r="A736" t="s">
        <v>38</v>
      </c>
      <c r="B736" t="s">
        <v>382</v>
      </c>
      <c r="C736" t="s">
        <v>95</v>
      </c>
      <c r="D736" t="s">
        <v>158</v>
      </c>
      <c r="E736" s="2">
        <v>399.69</v>
      </c>
      <c r="F736" s="2">
        <v>260</v>
      </c>
      <c r="G736" s="2">
        <v>300</v>
      </c>
      <c r="H736" s="2">
        <v>119907</v>
      </c>
      <c r="I736">
        <v>11990.7</v>
      </c>
      <c r="J736" s="2">
        <v>107916.3</v>
      </c>
      <c r="K736" s="2">
        <v>107.92</v>
      </c>
      <c r="L736" s="2">
        <v>103919.4</v>
      </c>
      <c r="M736" s="2">
        <v>3996.9</v>
      </c>
      <c r="N736" s="2">
        <v>4</v>
      </c>
      <c r="O736" s="3">
        <v>44952</v>
      </c>
      <c r="P736" t="s">
        <v>33</v>
      </c>
      <c r="Q736" t="s">
        <v>34</v>
      </c>
      <c r="R736">
        <v>2023</v>
      </c>
      <c r="S736" t="s">
        <v>383</v>
      </c>
      <c r="T736" t="s">
        <v>97</v>
      </c>
      <c r="U736" t="s">
        <v>37</v>
      </c>
    </row>
    <row r="737" spans="1:21" x14ac:dyDescent="0.3">
      <c r="A737" t="s">
        <v>30</v>
      </c>
      <c r="B737" t="s">
        <v>384</v>
      </c>
      <c r="C737" t="s">
        <v>61</v>
      </c>
      <c r="D737" t="s">
        <v>228</v>
      </c>
      <c r="E737" s="2">
        <v>1870.31</v>
      </c>
      <c r="F737" s="2">
        <v>250</v>
      </c>
      <c r="G737" s="2">
        <v>15</v>
      </c>
      <c r="H737" s="2">
        <v>28054.65</v>
      </c>
      <c r="I737">
        <v>4208.2</v>
      </c>
      <c r="J737" s="2">
        <v>23846.45</v>
      </c>
      <c r="K737" s="2">
        <v>23.85</v>
      </c>
      <c r="L737" s="2">
        <v>467577.5</v>
      </c>
      <c r="M737" s="2">
        <v>-443731.05</v>
      </c>
      <c r="N737" s="2">
        <v>-443.73</v>
      </c>
      <c r="O737" s="3">
        <v>44952</v>
      </c>
      <c r="P737" t="s">
        <v>33</v>
      </c>
      <c r="Q737" t="s">
        <v>34</v>
      </c>
      <c r="R737">
        <v>2023</v>
      </c>
      <c r="S737" t="s">
        <v>385</v>
      </c>
      <c r="T737" t="s">
        <v>64</v>
      </c>
      <c r="U737" t="s">
        <v>37</v>
      </c>
    </row>
    <row r="738" spans="1:21" x14ac:dyDescent="0.3">
      <c r="A738" t="s">
        <v>38</v>
      </c>
      <c r="B738" t="s">
        <v>386</v>
      </c>
      <c r="C738" t="s">
        <v>95</v>
      </c>
      <c r="D738" t="s">
        <v>228</v>
      </c>
      <c r="E738" s="2">
        <v>371.66</v>
      </c>
      <c r="F738" s="2">
        <v>260</v>
      </c>
      <c r="G738" s="2">
        <v>300</v>
      </c>
      <c r="H738" s="2">
        <v>111498</v>
      </c>
      <c r="I738">
        <v>16724.7</v>
      </c>
      <c r="J738" s="2">
        <v>94773.3</v>
      </c>
      <c r="K738" s="2">
        <v>94.77</v>
      </c>
      <c r="L738" s="2">
        <v>96631.6</v>
      </c>
      <c r="M738" s="2">
        <v>-1858.3</v>
      </c>
      <c r="N738" s="2">
        <v>-1.86</v>
      </c>
      <c r="O738" s="3">
        <v>44952</v>
      </c>
      <c r="P738" t="s">
        <v>33</v>
      </c>
      <c r="Q738" t="s">
        <v>34</v>
      </c>
      <c r="R738">
        <v>2023</v>
      </c>
      <c r="S738" t="s">
        <v>387</v>
      </c>
      <c r="T738" t="s">
        <v>97</v>
      </c>
      <c r="U738" t="s">
        <v>51</v>
      </c>
    </row>
    <row r="739" spans="1:21" x14ac:dyDescent="0.3">
      <c r="A739" t="s">
        <v>30</v>
      </c>
      <c r="B739" t="s">
        <v>388</v>
      </c>
      <c r="C739" t="s">
        <v>23</v>
      </c>
      <c r="D739" t="s">
        <v>68</v>
      </c>
      <c r="E739" s="2">
        <v>1779.24</v>
      </c>
      <c r="F739" s="2">
        <v>5</v>
      </c>
      <c r="G739" s="2">
        <v>15</v>
      </c>
      <c r="H739" s="2">
        <v>26688.6</v>
      </c>
      <c r="I739">
        <v>1334.43</v>
      </c>
      <c r="J739" s="2">
        <v>25354.17</v>
      </c>
      <c r="K739" s="2">
        <v>25.35</v>
      </c>
      <c r="L739" s="2">
        <v>8896.2000000000007</v>
      </c>
      <c r="M739" s="2">
        <v>16457.97</v>
      </c>
      <c r="N739" s="2">
        <v>16.46</v>
      </c>
      <c r="O739" s="3">
        <v>44953</v>
      </c>
      <c r="P739" t="s">
        <v>33</v>
      </c>
      <c r="Q739" t="s">
        <v>34</v>
      </c>
      <c r="R739">
        <v>2023</v>
      </c>
      <c r="S739" t="s">
        <v>389</v>
      </c>
      <c r="T739" t="s">
        <v>28</v>
      </c>
      <c r="U739" t="s">
        <v>65</v>
      </c>
    </row>
    <row r="740" spans="1:21" x14ac:dyDescent="0.3">
      <c r="A740" t="s">
        <v>42</v>
      </c>
      <c r="B740" t="s">
        <v>390</v>
      </c>
      <c r="C740" t="s">
        <v>23</v>
      </c>
      <c r="D740" t="s">
        <v>158</v>
      </c>
      <c r="E740" s="2">
        <v>3003.52</v>
      </c>
      <c r="F740" s="2">
        <v>5</v>
      </c>
      <c r="G740" s="2">
        <v>350</v>
      </c>
      <c r="H740" s="2">
        <v>1051232</v>
      </c>
      <c r="I740">
        <v>105123.2</v>
      </c>
      <c r="J740" s="2">
        <v>946108.8</v>
      </c>
      <c r="K740" s="2">
        <v>946.11</v>
      </c>
      <c r="L740" s="2">
        <v>15017.6</v>
      </c>
      <c r="M740" s="2">
        <v>931091.2</v>
      </c>
      <c r="N740" s="2">
        <v>931.09</v>
      </c>
      <c r="O740" s="3">
        <v>44953</v>
      </c>
      <c r="P740" t="s">
        <v>33</v>
      </c>
      <c r="Q740" t="s">
        <v>34</v>
      </c>
      <c r="R740">
        <v>2023</v>
      </c>
      <c r="S740" t="s">
        <v>391</v>
      </c>
      <c r="T740" t="s">
        <v>28</v>
      </c>
      <c r="U740" t="s">
        <v>37</v>
      </c>
    </row>
    <row r="741" spans="1:21" x14ac:dyDescent="0.3">
      <c r="A741" t="s">
        <v>47</v>
      </c>
      <c r="B741" t="s">
        <v>392</v>
      </c>
      <c r="C741" t="s">
        <v>56</v>
      </c>
      <c r="D741" t="s">
        <v>158</v>
      </c>
      <c r="E741" s="2">
        <v>1777.04</v>
      </c>
      <c r="F741" s="2">
        <v>120</v>
      </c>
      <c r="G741" s="2">
        <v>12</v>
      </c>
      <c r="H741" s="2">
        <v>21324.48</v>
      </c>
      <c r="I741">
        <v>2132.4499999999998</v>
      </c>
      <c r="J741" s="2">
        <v>19192.03</v>
      </c>
      <c r="K741" s="2">
        <v>19.190000000000001</v>
      </c>
      <c r="L741" s="2">
        <v>213244.79999999999</v>
      </c>
      <c r="M741" s="2">
        <v>-194052.77</v>
      </c>
      <c r="N741" s="2">
        <v>-194.05</v>
      </c>
      <c r="O741" s="3">
        <v>44953</v>
      </c>
      <c r="P741" t="s">
        <v>33</v>
      </c>
      <c r="Q741" t="s">
        <v>34</v>
      </c>
      <c r="R741">
        <v>2023</v>
      </c>
      <c r="S741" t="s">
        <v>393</v>
      </c>
      <c r="T741" t="s">
        <v>58</v>
      </c>
      <c r="U741" t="s">
        <v>41</v>
      </c>
    </row>
    <row r="742" spans="1:21" x14ac:dyDescent="0.3">
      <c r="A742" t="s">
        <v>47</v>
      </c>
      <c r="B742" t="s">
        <v>380</v>
      </c>
      <c r="C742" t="s">
        <v>32</v>
      </c>
      <c r="D742" t="s">
        <v>24</v>
      </c>
      <c r="E742" s="2">
        <v>1977.7</v>
      </c>
      <c r="F742" s="2">
        <v>10</v>
      </c>
      <c r="G742" s="2">
        <v>12</v>
      </c>
      <c r="H742" s="2">
        <v>23732.400000000001</v>
      </c>
      <c r="I742">
        <v>0</v>
      </c>
      <c r="J742" s="2">
        <v>23732.400000000001</v>
      </c>
      <c r="K742" s="2">
        <v>23.73</v>
      </c>
      <c r="L742" s="2">
        <v>19777</v>
      </c>
      <c r="M742" s="2">
        <v>3955.4</v>
      </c>
      <c r="N742" s="2">
        <v>3.96</v>
      </c>
      <c r="O742" s="3">
        <v>44953</v>
      </c>
      <c r="P742" t="s">
        <v>33</v>
      </c>
      <c r="Q742" t="s">
        <v>34</v>
      </c>
      <c r="R742">
        <v>2023</v>
      </c>
      <c r="S742" t="s">
        <v>381</v>
      </c>
      <c r="T742" t="s">
        <v>36</v>
      </c>
      <c r="U742" t="s">
        <v>41</v>
      </c>
    </row>
    <row r="743" spans="1:21" x14ac:dyDescent="0.3">
      <c r="A743" t="s">
        <v>42</v>
      </c>
      <c r="B743" t="s">
        <v>338</v>
      </c>
      <c r="C743" t="s">
        <v>23</v>
      </c>
      <c r="D743" t="s">
        <v>158</v>
      </c>
      <c r="E743" s="2">
        <v>2662.06</v>
      </c>
      <c r="F743" s="2">
        <v>5</v>
      </c>
      <c r="G743" s="2">
        <v>350</v>
      </c>
      <c r="H743" s="2">
        <v>931721</v>
      </c>
      <c r="I743">
        <v>93172.1</v>
      </c>
      <c r="J743" s="2">
        <v>838548.9</v>
      </c>
      <c r="K743" s="2">
        <v>838.55</v>
      </c>
      <c r="L743" s="2">
        <v>13310.3</v>
      </c>
      <c r="M743" s="2">
        <v>825238.6</v>
      </c>
      <c r="N743" s="2">
        <v>825.24</v>
      </c>
      <c r="O743" s="3">
        <v>44954</v>
      </c>
      <c r="P743" t="s">
        <v>33</v>
      </c>
      <c r="Q743" t="s">
        <v>34</v>
      </c>
      <c r="R743">
        <v>2023</v>
      </c>
      <c r="S743" t="s">
        <v>339</v>
      </c>
      <c r="T743" t="s">
        <v>28</v>
      </c>
      <c r="U743" t="s">
        <v>54</v>
      </c>
    </row>
    <row r="744" spans="1:21" x14ac:dyDescent="0.3">
      <c r="A744" t="s">
        <v>47</v>
      </c>
      <c r="B744" t="s">
        <v>394</v>
      </c>
      <c r="C744" t="s">
        <v>32</v>
      </c>
      <c r="D744" t="s">
        <v>24</v>
      </c>
      <c r="E744" s="2">
        <v>598.62</v>
      </c>
      <c r="F744" s="2">
        <v>10</v>
      </c>
      <c r="G744" s="2">
        <v>12</v>
      </c>
      <c r="H744" s="2">
        <v>7183.44</v>
      </c>
      <c r="I744">
        <v>0</v>
      </c>
      <c r="J744" s="2">
        <v>7183.44</v>
      </c>
      <c r="K744" s="2">
        <v>7.18</v>
      </c>
      <c r="L744" s="2">
        <v>5986.2</v>
      </c>
      <c r="M744" s="2">
        <v>1197.24</v>
      </c>
      <c r="N744" s="2">
        <v>1.2</v>
      </c>
      <c r="O744" s="3">
        <v>44954</v>
      </c>
      <c r="P744" t="s">
        <v>33</v>
      </c>
      <c r="Q744" t="s">
        <v>34</v>
      </c>
      <c r="R744">
        <v>2023</v>
      </c>
      <c r="S744" t="s">
        <v>395</v>
      </c>
      <c r="T744" t="s">
        <v>36</v>
      </c>
      <c r="U744" t="s">
        <v>59</v>
      </c>
    </row>
    <row r="745" spans="1:21" x14ac:dyDescent="0.3">
      <c r="A745" t="s">
        <v>47</v>
      </c>
      <c r="B745" t="s">
        <v>396</v>
      </c>
      <c r="C745" t="s">
        <v>61</v>
      </c>
      <c r="D745" t="s">
        <v>228</v>
      </c>
      <c r="E745" s="2">
        <v>1735.01</v>
      </c>
      <c r="F745" s="2">
        <v>250</v>
      </c>
      <c r="G745" s="2">
        <v>12</v>
      </c>
      <c r="H745" s="2">
        <v>20820.12</v>
      </c>
      <c r="I745">
        <v>3123.02</v>
      </c>
      <c r="J745" s="2">
        <v>17697.099999999999</v>
      </c>
      <c r="K745" s="2">
        <v>17.7</v>
      </c>
      <c r="L745" s="2">
        <v>433752.5</v>
      </c>
      <c r="M745" s="2">
        <v>-416055.4</v>
      </c>
      <c r="N745" s="2">
        <v>-416.06</v>
      </c>
      <c r="O745" s="3">
        <v>44955</v>
      </c>
      <c r="P745" t="s">
        <v>33</v>
      </c>
      <c r="Q745" t="s">
        <v>34</v>
      </c>
      <c r="R745">
        <v>2023</v>
      </c>
      <c r="S745" t="s">
        <v>397</v>
      </c>
      <c r="T745" t="s">
        <v>64</v>
      </c>
      <c r="U745" t="s">
        <v>37</v>
      </c>
    </row>
    <row r="746" spans="1:21" x14ac:dyDescent="0.3">
      <c r="A746" t="s">
        <v>38</v>
      </c>
      <c r="B746" t="s">
        <v>398</v>
      </c>
      <c r="C746" t="s">
        <v>95</v>
      </c>
      <c r="D746" t="s">
        <v>24</v>
      </c>
      <c r="E746" s="2">
        <v>559.98</v>
      </c>
      <c r="F746" s="2">
        <v>260</v>
      </c>
      <c r="G746" s="2">
        <v>300</v>
      </c>
      <c r="H746" s="2">
        <v>167994</v>
      </c>
      <c r="I746">
        <v>0</v>
      </c>
      <c r="J746" s="2">
        <v>167994</v>
      </c>
      <c r="K746" s="2">
        <v>167.99</v>
      </c>
      <c r="L746" s="2">
        <v>145594.79999999999</v>
      </c>
      <c r="M746" s="2">
        <v>22399.200000000001</v>
      </c>
      <c r="N746" s="2">
        <v>22.4</v>
      </c>
      <c r="O746" s="3">
        <v>44956</v>
      </c>
      <c r="P746" t="s">
        <v>33</v>
      </c>
      <c r="Q746" t="s">
        <v>34</v>
      </c>
      <c r="R746">
        <v>2023</v>
      </c>
      <c r="S746" t="s">
        <v>399</v>
      </c>
      <c r="T746" t="s">
        <v>97</v>
      </c>
      <c r="U746" t="s">
        <v>54</v>
      </c>
    </row>
    <row r="747" spans="1:21" x14ac:dyDescent="0.3">
      <c r="A747" t="s">
        <v>47</v>
      </c>
      <c r="B747" t="s">
        <v>398</v>
      </c>
      <c r="C747" t="s">
        <v>95</v>
      </c>
      <c r="D747" t="s">
        <v>68</v>
      </c>
      <c r="E747" s="2">
        <v>1651.67</v>
      </c>
      <c r="F747" s="2">
        <v>260</v>
      </c>
      <c r="G747" s="2">
        <v>12</v>
      </c>
      <c r="H747" s="2">
        <v>19820.04</v>
      </c>
      <c r="I747">
        <v>991</v>
      </c>
      <c r="J747" s="2">
        <v>18829.04</v>
      </c>
      <c r="K747" s="2">
        <v>18.829999999999998</v>
      </c>
      <c r="L747" s="2">
        <v>429434.2</v>
      </c>
      <c r="M747" s="2">
        <v>-410605.16</v>
      </c>
      <c r="N747" s="2">
        <v>-410.61</v>
      </c>
      <c r="O747" s="3">
        <v>44956</v>
      </c>
      <c r="P747" t="s">
        <v>33</v>
      </c>
      <c r="Q747" t="s">
        <v>34</v>
      </c>
      <c r="R747">
        <v>2023</v>
      </c>
      <c r="S747" t="s">
        <v>399</v>
      </c>
      <c r="T747" t="s">
        <v>97</v>
      </c>
      <c r="U747" t="s">
        <v>41</v>
      </c>
    </row>
    <row r="748" spans="1:21" x14ac:dyDescent="0.3">
      <c r="A748" t="s">
        <v>47</v>
      </c>
      <c r="B748" t="s">
        <v>370</v>
      </c>
      <c r="C748" t="s">
        <v>23</v>
      </c>
      <c r="D748" t="s">
        <v>24</v>
      </c>
      <c r="E748" s="2">
        <v>1277.1500000000001</v>
      </c>
      <c r="F748" s="2">
        <v>5</v>
      </c>
      <c r="G748" s="2">
        <v>12</v>
      </c>
      <c r="H748" s="2">
        <v>15325.8</v>
      </c>
      <c r="I748">
        <v>0</v>
      </c>
      <c r="J748" s="2">
        <v>15325.8</v>
      </c>
      <c r="K748" s="2">
        <v>15.33</v>
      </c>
      <c r="L748" s="2">
        <v>6385.75</v>
      </c>
      <c r="M748" s="2">
        <v>8940.0499999999993</v>
      </c>
      <c r="N748" s="2">
        <v>8.94</v>
      </c>
      <c r="O748" s="3">
        <v>44956</v>
      </c>
      <c r="P748" t="s">
        <v>33</v>
      </c>
      <c r="Q748" t="s">
        <v>34</v>
      </c>
      <c r="R748">
        <v>2023</v>
      </c>
      <c r="S748" t="s">
        <v>371</v>
      </c>
      <c r="T748" t="s">
        <v>28</v>
      </c>
      <c r="U748" t="s">
        <v>51</v>
      </c>
    </row>
    <row r="749" spans="1:21" x14ac:dyDescent="0.3">
      <c r="A749" t="s">
        <v>30</v>
      </c>
      <c r="B749" t="s">
        <v>374</v>
      </c>
      <c r="C749" t="s">
        <v>56</v>
      </c>
      <c r="D749" t="s">
        <v>68</v>
      </c>
      <c r="E749" s="2">
        <v>1019.03</v>
      </c>
      <c r="F749" s="2">
        <v>120</v>
      </c>
      <c r="G749" s="2">
        <v>15</v>
      </c>
      <c r="H749" s="2">
        <v>15285.45</v>
      </c>
      <c r="I749">
        <v>764.27</v>
      </c>
      <c r="J749" s="2">
        <v>14521.18</v>
      </c>
      <c r="K749" s="2">
        <v>14.52</v>
      </c>
      <c r="L749" s="2">
        <v>122283.6</v>
      </c>
      <c r="M749" s="2">
        <v>-107762.42</v>
      </c>
      <c r="N749" s="2">
        <v>-107.76</v>
      </c>
      <c r="O749" s="3">
        <v>44956</v>
      </c>
      <c r="P749" t="s">
        <v>33</v>
      </c>
      <c r="Q749" t="s">
        <v>34</v>
      </c>
      <c r="R749">
        <v>2023</v>
      </c>
      <c r="S749" t="s">
        <v>375</v>
      </c>
      <c r="T749" t="s">
        <v>58</v>
      </c>
      <c r="U749" t="s">
        <v>51</v>
      </c>
    </row>
    <row r="750" spans="1:21" x14ac:dyDescent="0.3">
      <c r="A750" t="s">
        <v>38</v>
      </c>
      <c r="B750" t="s">
        <v>400</v>
      </c>
      <c r="C750" t="s">
        <v>32</v>
      </c>
      <c r="D750" t="s">
        <v>158</v>
      </c>
      <c r="E750" s="2">
        <v>300.14</v>
      </c>
      <c r="F750" s="2">
        <v>10</v>
      </c>
      <c r="G750" s="2">
        <v>300</v>
      </c>
      <c r="H750" s="2">
        <v>90042</v>
      </c>
      <c r="I750">
        <v>9004.2000000000007</v>
      </c>
      <c r="J750" s="2">
        <v>81037.8</v>
      </c>
      <c r="K750" s="2">
        <v>81.040000000000006</v>
      </c>
      <c r="L750" s="2">
        <v>3001.4</v>
      </c>
      <c r="M750" s="2">
        <v>78036.399999999994</v>
      </c>
      <c r="N750" s="2">
        <v>78.040000000000006</v>
      </c>
      <c r="O750" s="3">
        <v>44956</v>
      </c>
      <c r="P750" t="s">
        <v>33</v>
      </c>
      <c r="Q750" t="s">
        <v>34</v>
      </c>
      <c r="R750">
        <v>2023</v>
      </c>
      <c r="S750" t="s">
        <v>401</v>
      </c>
      <c r="T750" t="s">
        <v>36</v>
      </c>
      <c r="U750" t="s">
        <v>51</v>
      </c>
    </row>
    <row r="751" spans="1:21" x14ac:dyDescent="0.3">
      <c r="A751" t="s">
        <v>21</v>
      </c>
      <c r="B751" t="s">
        <v>402</v>
      </c>
      <c r="C751" t="s">
        <v>67</v>
      </c>
      <c r="D751" t="s">
        <v>68</v>
      </c>
      <c r="E751" s="2">
        <v>2183.62</v>
      </c>
      <c r="F751" s="2">
        <v>3</v>
      </c>
      <c r="G751" s="2">
        <v>125</v>
      </c>
      <c r="H751" s="2">
        <v>272952.5</v>
      </c>
      <c r="I751">
        <v>13647.62</v>
      </c>
      <c r="J751" s="2">
        <v>259304.88</v>
      </c>
      <c r="K751" s="2">
        <v>259.3</v>
      </c>
      <c r="L751" s="2">
        <v>6550.86</v>
      </c>
      <c r="M751" s="2">
        <v>252754.02</v>
      </c>
      <c r="N751" s="2">
        <v>252.75</v>
      </c>
      <c r="O751" s="3">
        <v>44958</v>
      </c>
      <c r="P751" t="s">
        <v>62</v>
      </c>
      <c r="Q751" t="s">
        <v>34</v>
      </c>
      <c r="R751">
        <v>2023</v>
      </c>
      <c r="S751" t="s">
        <v>403</v>
      </c>
      <c r="T751" t="s">
        <v>70</v>
      </c>
      <c r="U751" t="s">
        <v>41</v>
      </c>
    </row>
    <row r="752" spans="1:21" x14ac:dyDescent="0.3">
      <c r="A752" t="s">
        <v>47</v>
      </c>
      <c r="B752" t="s">
        <v>404</v>
      </c>
      <c r="C752" t="s">
        <v>95</v>
      </c>
      <c r="D752" t="s">
        <v>158</v>
      </c>
      <c r="E752" s="2">
        <v>1763.8</v>
      </c>
      <c r="F752" s="2">
        <v>260</v>
      </c>
      <c r="G752" s="2">
        <v>12</v>
      </c>
      <c r="H752" s="2">
        <v>21165.599999999999</v>
      </c>
      <c r="I752">
        <v>2116.56</v>
      </c>
      <c r="J752" s="2">
        <v>19049.04</v>
      </c>
      <c r="K752" s="2">
        <v>19.05</v>
      </c>
      <c r="L752" s="2">
        <v>458588</v>
      </c>
      <c r="M752" s="2">
        <v>-439538.96</v>
      </c>
      <c r="N752" s="2">
        <v>-439.54</v>
      </c>
      <c r="O752" s="3">
        <v>44958</v>
      </c>
      <c r="P752" t="s">
        <v>62</v>
      </c>
      <c r="Q752" t="s">
        <v>34</v>
      </c>
      <c r="R752">
        <v>2023</v>
      </c>
      <c r="S752" t="s">
        <v>405</v>
      </c>
      <c r="T752" t="s">
        <v>97</v>
      </c>
      <c r="U752" t="s">
        <v>29</v>
      </c>
    </row>
    <row r="753" spans="1:21" x14ac:dyDescent="0.3">
      <c r="A753" t="s">
        <v>21</v>
      </c>
      <c r="B753" t="s">
        <v>406</v>
      </c>
      <c r="C753" t="s">
        <v>23</v>
      </c>
      <c r="D753" t="s">
        <v>158</v>
      </c>
      <c r="E753" s="2">
        <v>2302.2600000000002</v>
      </c>
      <c r="F753" s="2">
        <v>5</v>
      </c>
      <c r="G753" s="2">
        <v>125</v>
      </c>
      <c r="H753" s="2">
        <v>287782.5</v>
      </c>
      <c r="I753">
        <v>28778.25</v>
      </c>
      <c r="J753" s="2">
        <v>259004.25</v>
      </c>
      <c r="K753" s="2">
        <v>259</v>
      </c>
      <c r="L753" s="2">
        <v>11511.3</v>
      </c>
      <c r="M753" s="2">
        <v>247492.95</v>
      </c>
      <c r="N753" s="2">
        <v>247.49</v>
      </c>
      <c r="O753" s="3">
        <v>44958</v>
      </c>
      <c r="P753" t="s">
        <v>62</v>
      </c>
      <c r="Q753" t="s">
        <v>34</v>
      </c>
      <c r="R753">
        <v>2023</v>
      </c>
      <c r="S753" t="s">
        <v>407</v>
      </c>
      <c r="T753" t="s">
        <v>28</v>
      </c>
      <c r="U753" t="s">
        <v>59</v>
      </c>
    </row>
    <row r="754" spans="1:21" x14ac:dyDescent="0.3">
      <c r="A754" t="s">
        <v>42</v>
      </c>
      <c r="B754" t="s">
        <v>406</v>
      </c>
      <c r="C754" t="s">
        <v>95</v>
      </c>
      <c r="D754" t="s">
        <v>158</v>
      </c>
      <c r="E754" s="2">
        <v>2925.72</v>
      </c>
      <c r="F754" s="2">
        <v>260</v>
      </c>
      <c r="G754" s="2">
        <v>350</v>
      </c>
      <c r="H754" s="2">
        <v>1024002</v>
      </c>
      <c r="I754">
        <v>102400.2</v>
      </c>
      <c r="J754" s="2">
        <v>921601.8</v>
      </c>
      <c r="K754" s="2">
        <v>921.6</v>
      </c>
      <c r="L754" s="2">
        <v>760687.2</v>
      </c>
      <c r="M754" s="2">
        <v>160914.6</v>
      </c>
      <c r="N754" s="2">
        <v>160.91</v>
      </c>
      <c r="O754" s="3">
        <v>44960</v>
      </c>
      <c r="P754" t="s">
        <v>62</v>
      </c>
      <c r="Q754" t="s">
        <v>34</v>
      </c>
      <c r="R754">
        <v>2023</v>
      </c>
      <c r="S754" t="s">
        <v>407</v>
      </c>
      <c r="T754" t="s">
        <v>97</v>
      </c>
      <c r="U754" t="s">
        <v>51</v>
      </c>
    </row>
    <row r="755" spans="1:21" x14ac:dyDescent="0.3">
      <c r="A755" t="s">
        <v>30</v>
      </c>
      <c r="B755" t="s">
        <v>408</v>
      </c>
      <c r="C755" t="s">
        <v>95</v>
      </c>
      <c r="D755" t="s">
        <v>228</v>
      </c>
      <c r="E755" s="2">
        <v>946.15</v>
      </c>
      <c r="F755" s="2">
        <v>260</v>
      </c>
      <c r="G755" s="2">
        <v>15</v>
      </c>
      <c r="H755" s="2">
        <v>14192.25</v>
      </c>
      <c r="I755">
        <v>2128.84</v>
      </c>
      <c r="J755" s="2">
        <v>12063.41</v>
      </c>
      <c r="K755" s="2">
        <v>12.06</v>
      </c>
      <c r="L755" s="2">
        <v>245999</v>
      </c>
      <c r="M755" s="2">
        <v>-233935.59</v>
      </c>
      <c r="N755" s="2">
        <v>-233.94</v>
      </c>
      <c r="O755" s="3">
        <v>44960</v>
      </c>
      <c r="P755" t="s">
        <v>62</v>
      </c>
      <c r="Q755" t="s">
        <v>34</v>
      </c>
      <c r="R755">
        <v>2023</v>
      </c>
      <c r="S755" t="s">
        <v>409</v>
      </c>
      <c r="T755" t="s">
        <v>97</v>
      </c>
      <c r="U755" t="s">
        <v>37</v>
      </c>
    </row>
    <row r="756" spans="1:21" x14ac:dyDescent="0.3">
      <c r="A756" t="s">
        <v>30</v>
      </c>
      <c r="B756" t="s">
        <v>410</v>
      </c>
      <c r="C756" t="s">
        <v>61</v>
      </c>
      <c r="D756" t="s">
        <v>228</v>
      </c>
      <c r="E756" s="2">
        <v>1226.3800000000001</v>
      </c>
      <c r="F756" s="2">
        <v>250</v>
      </c>
      <c r="G756" s="2">
        <v>15</v>
      </c>
      <c r="H756" s="2">
        <v>18395.7</v>
      </c>
      <c r="I756">
        <v>2759.36</v>
      </c>
      <c r="J756" s="2">
        <v>15636.34</v>
      </c>
      <c r="K756" s="2">
        <v>15.64</v>
      </c>
      <c r="L756" s="2">
        <v>306595</v>
      </c>
      <c r="M756" s="2">
        <v>-290958.65999999997</v>
      </c>
      <c r="N756" s="2">
        <v>-290.95999999999998</v>
      </c>
      <c r="O756" s="3">
        <v>44961</v>
      </c>
      <c r="P756" t="s">
        <v>62</v>
      </c>
      <c r="Q756" t="s">
        <v>34</v>
      </c>
      <c r="R756">
        <v>2023</v>
      </c>
      <c r="S756" t="s">
        <v>411</v>
      </c>
      <c r="T756" t="s">
        <v>64</v>
      </c>
      <c r="U756" t="s">
        <v>46</v>
      </c>
    </row>
    <row r="757" spans="1:21" x14ac:dyDescent="0.3">
      <c r="A757" t="s">
        <v>47</v>
      </c>
      <c r="B757" t="s">
        <v>412</v>
      </c>
      <c r="C757" t="s">
        <v>32</v>
      </c>
      <c r="D757" t="s">
        <v>158</v>
      </c>
      <c r="E757" s="2">
        <v>1792.23</v>
      </c>
      <c r="F757" s="2">
        <v>10</v>
      </c>
      <c r="G757" s="2">
        <v>12</v>
      </c>
      <c r="H757" s="2">
        <v>21506.76</v>
      </c>
      <c r="I757">
        <v>2150.6799999999998</v>
      </c>
      <c r="J757" s="2">
        <v>19356.080000000002</v>
      </c>
      <c r="K757" s="2">
        <v>19.36</v>
      </c>
      <c r="L757" s="2">
        <v>17922.3</v>
      </c>
      <c r="M757" s="2">
        <v>1433.78</v>
      </c>
      <c r="N757" s="2">
        <v>1.43</v>
      </c>
      <c r="O757" s="3">
        <v>44963</v>
      </c>
      <c r="P757" t="s">
        <v>62</v>
      </c>
      <c r="Q757" t="s">
        <v>34</v>
      </c>
      <c r="R757">
        <v>2023</v>
      </c>
      <c r="S757" t="s">
        <v>413</v>
      </c>
      <c r="T757" t="s">
        <v>36</v>
      </c>
      <c r="U757" t="s">
        <v>54</v>
      </c>
    </row>
    <row r="758" spans="1:21" x14ac:dyDescent="0.3">
      <c r="A758" t="s">
        <v>42</v>
      </c>
      <c r="B758" t="s">
        <v>414</v>
      </c>
      <c r="C758" t="s">
        <v>32</v>
      </c>
      <c r="D758" t="s">
        <v>158</v>
      </c>
      <c r="E758" s="2">
        <v>2544.94</v>
      </c>
      <c r="F758" s="2">
        <v>10</v>
      </c>
      <c r="G758" s="2">
        <v>350</v>
      </c>
      <c r="H758" s="2">
        <v>890729</v>
      </c>
      <c r="I758">
        <v>89072.9</v>
      </c>
      <c r="J758" s="2">
        <v>801656.1</v>
      </c>
      <c r="K758" s="2">
        <v>801.66</v>
      </c>
      <c r="L758" s="2">
        <v>25449.4</v>
      </c>
      <c r="M758" s="2">
        <v>776206.7</v>
      </c>
      <c r="N758" s="2">
        <v>776.21</v>
      </c>
      <c r="O758" s="3">
        <v>44963</v>
      </c>
      <c r="P758" t="s">
        <v>62</v>
      </c>
      <c r="Q758" t="s">
        <v>34</v>
      </c>
      <c r="R758">
        <v>2023</v>
      </c>
      <c r="S758" t="s">
        <v>415</v>
      </c>
      <c r="T758" t="s">
        <v>36</v>
      </c>
      <c r="U758" t="s">
        <v>37</v>
      </c>
    </row>
    <row r="759" spans="1:21" x14ac:dyDescent="0.3">
      <c r="A759" t="s">
        <v>30</v>
      </c>
      <c r="B759" t="s">
        <v>416</v>
      </c>
      <c r="C759" t="s">
        <v>61</v>
      </c>
      <c r="D759" t="s">
        <v>24</v>
      </c>
      <c r="E759" s="2">
        <v>901.21</v>
      </c>
      <c r="F759" s="2">
        <v>250</v>
      </c>
      <c r="G759" s="2">
        <v>15</v>
      </c>
      <c r="H759" s="2">
        <v>13518.15</v>
      </c>
      <c r="I759">
        <v>0</v>
      </c>
      <c r="J759" s="2">
        <v>13518.15</v>
      </c>
      <c r="K759" s="2">
        <v>13.52</v>
      </c>
      <c r="L759" s="2">
        <v>225302.5</v>
      </c>
      <c r="M759" s="2">
        <v>-211784.35</v>
      </c>
      <c r="N759" s="2">
        <v>-211.78</v>
      </c>
      <c r="O759" s="3">
        <v>44964</v>
      </c>
      <c r="P759" t="s">
        <v>62</v>
      </c>
      <c r="Q759" t="s">
        <v>34</v>
      </c>
      <c r="R759">
        <v>2023</v>
      </c>
      <c r="S759" t="s">
        <v>417</v>
      </c>
      <c r="T759" t="s">
        <v>64</v>
      </c>
      <c r="U759" t="s">
        <v>46</v>
      </c>
    </row>
    <row r="760" spans="1:21" x14ac:dyDescent="0.3">
      <c r="A760" t="s">
        <v>21</v>
      </c>
      <c r="B760" t="s">
        <v>346</v>
      </c>
      <c r="C760" t="s">
        <v>23</v>
      </c>
      <c r="D760" t="s">
        <v>158</v>
      </c>
      <c r="E760" s="2">
        <v>2890.77</v>
      </c>
      <c r="F760" s="2">
        <v>5</v>
      </c>
      <c r="G760" s="2">
        <v>125</v>
      </c>
      <c r="H760" s="2">
        <v>361346.25</v>
      </c>
      <c r="I760">
        <v>36134.620000000003</v>
      </c>
      <c r="J760" s="2">
        <v>325211.63</v>
      </c>
      <c r="K760" s="2">
        <v>325.20999999999998</v>
      </c>
      <c r="L760" s="2">
        <v>14453.85</v>
      </c>
      <c r="M760" s="2">
        <v>310757.78000000003</v>
      </c>
      <c r="N760" s="2">
        <v>310.76</v>
      </c>
      <c r="O760" s="3">
        <v>44964</v>
      </c>
      <c r="P760" t="s">
        <v>62</v>
      </c>
      <c r="Q760" t="s">
        <v>34</v>
      </c>
      <c r="R760">
        <v>2023</v>
      </c>
      <c r="S760" t="s">
        <v>347</v>
      </c>
      <c r="T760" t="s">
        <v>28</v>
      </c>
      <c r="U760" t="s">
        <v>59</v>
      </c>
    </row>
    <row r="761" spans="1:21" x14ac:dyDescent="0.3">
      <c r="A761" t="s">
        <v>30</v>
      </c>
      <c r="B761" t="s">
        <v>418</v>
      </c>
      <c r="C761" t="s">
        <v>56</v>
      </c>
      <c r="D761" t="s">
        <v>158</v>
      </c>
      <c r="E761" s="2">
        <v>784.75</v>
      </c>
      <c r="F761" s="2">
        <v>120</v>
      </c>
      <c r="G761" s="2">
        <v>15</v>
      </c>
      <c r="H761" s="2">
        <v>11771.25</v>
      </c>
      <c r="I761">
        <v>1177.1199999999999</v>
      </c>
      <c r="J761" s="2">
        <v>10594.13</v>
      </c>
      <c r="K761" s="2">
        <v>10.59</v>
      </c>
      <c r="L761" s="2">
        <v>94170</v>
      </c>
      <c r="M761" s="2">
        <v>-83575.87</v>
      </c>
      <c r="N761" s="2">
        <v>-83.58</v>
      </c>
      <c r="O761" s="3">
        <v>44965</v>
      </c>
      <c r="P761" t="s">
        <v>62</v>
      </c>
      <c r="Q761" t="s">
        <v>34</v>
      </c>
      <c r="R761">
        <v>2023</v>
      </c>
      <c r="S761" t="s">
        <v>419</v>
      </c>
      <c r="T761" t="s">
        <v>58</v>
      </c>
      <c r="U761" t="s">
        <v>41</v>
      </c>
    </row>
    <row r="762" spans="1:21" x14ac:dyDescent="0.3">
      <c r="A762" t="s">
        <v>47</v>
      </c>
      <c r="B762" t="s">
        <v>420</v>
      </c>
      <c r="C762" t="s">
        <v>61</v>
      </c>
      <c r="D762" t="s">
        <v>228</v>
      </c>
      <c r="E762" s="2">
        <v>1818.61</v>
      </c>
      <c r="F762" s="2">
        <v>250</v>
      </c>
      <c r="G762" s="2">
        <v>12</v>
      </c>
      <c r="H762" s="2">
        <v>21823.32</v>
      </c>
      <c r="I762">
        <v>3273.5</v>
      </c>
      <c r="J762" s="2">
        <v>18549.82</v>
      </c>
      <c r="K762" s="2">
        <v>18.55</v>
      </c>
      <c r="L762" s="2">
        <v>454652.5</v>
      </c>
      <c r="M762" s="2">
        <v>-436102.68</v>
      </c>
      <c r="N762" s="2">
        <v>-436.1</v>
      </c>
      <c r="O762" s="3">
        <v>44965</v>
      </c>
      <c r="P762" t="s">
        <v>62</v>
      </c>
      <c r="Q762" t="s">
        <v>34</v>
      </c>
      <c r="R762">
        <v>2023</v>
      </c>
      <c r="S762" t="s">
        <v>421</v>
      </c>
      <c r="T762" t="s">
        <v>64</v>
      </c>
      <c r="U762" t="s">
        <v>65</v>
      </c>
    </row>
    <row r="763" spans="1:21" x14ac:dyDescent="0.3">
      <c r="A763" t="s">
        <v>21</v>
      </c>
      <c r="B763" t="s">
        <v>422</v>
      </c>
      <c r="C763" t="s">
        <v>61</v>
      </c>
      <c r="D763" t="s">
        <v>228</v>
      </c>
      <c r="E763" s="2">
        <v>2933.37</v>
      </c>
      <c r="F763" s="2">
        <v>250</v>
      </c>
      <c r="G763" s="2">
        <v>125</v>
      </c>
      <c r="H763" s="2">
        <v>366671.25</v>
      </c>
      <c r="I763">
        <v>55000.69</v>
      </c>
      <c r="J763" s="2">
        <v>311670.56</v>
      </c>
      <c r="K763" s="2">
        <v>311.67</v>
      </c>
      <c r="L763" s="2">
        <v>733342.5</v>
      </c>
      <c r="M763" s="2">
        <v>-421671.94</v>
      </c>
      <c r="N763" s="2">
        <v>-421.67</v>
      </c>
      <c r="O763" s="3">
        <v>44965</v>
      </c>
      <c r="P763" t="s">
        <v>62</v>
      </c>
      <c r="Q763" t="s">
        <v>34</v>
      </c>
      <c r="R763">
        <v>2023</v>
      </c>
      <c r="S763" t="s">
        <v>423</v>
      </c>
      <c r="T763" t="s">
        <v>64</v>
      </c>
      <c r="U763" t="s">
        <v>46</v>
      </c>
    </row>
    <row r="764" spans="1:21" x14ac:dyDescent="0.3">
      <c r="A764" t="s">
        <v>38</v>
      </c>
      <c r="B764" t="s">
        <v>424</v>
      </c>
      <c r="C764" t="s">
        <v>23</v>
      </c>
      <c r="D764" t="s">
        <v>24</v>
      </c>
      <c r="E764" s="2">
        <v>425.09</v>
      </c>
      <c r="F764" s="2">
        <v>5</v>
      </c>
      <c r="G764" s="2">
        <v>300</v>
      </c>
      <c r="H764" s="2">
        <v>127527</v>
      </c>
      <c r="I764">
        <v>0</v>
      </c>
      <c r="J764" s="2">
        <v>127527</v>
      </c>
      <c r="K764" s="2">
        <v>127.53</v>
      </c>
      <c r="L764" s="2">
        <v>2125.4499999999998</v>
      </c>
      <c r="M764" s="2">
        <v>125401.55</v>
      </c>
      <c r="N764" s="2">
        <v>125.4</v>
      </c>
      <c r="O764" s="3">
        <v>44966</v>
      </c>
      <c r="P764" t="s">
        <v>62</v>
      </c>
      <c r="Q764" t="s">
        <v>34</v>
      </c>
      <c r="R764">
        <v>2023</v>
      </c>
      <c r="S764" t="s">
        <v>425</v>
      </c>
      <c r="T764" t="s">
        <v>28</v>
      </c>
      <c r="U764" t="s">
        <v>65</v>
      </c>
    </row>
    <row r="765" spans="1:21" x14ac:dyDescent="0.3">
      <c r="A765" t="s">
        <v>47</v>
      </c>
      <c r="B765" t="s">
        <v>426</v>
      </c>
      <c r="C765" t="s">
        <v>23</v>
      </c>
      <c r="D765" t="s">
        <v>24</v>
      </c>
      <c r="E765" s="2">
        <v>1146.3900000000001</v>
      </c>
      <c r="F765" s="2">
        <v>5</v>
      </c>
      <c r="G765" s="2">
        <v>12</v>
      </c>
      <c r="H765" s="2">
        <v>13756.68</v>
      </c>
      <c r="I765">
        <v>0</v>
      </c>
      <c r="J765" s="2">
        <v>13756.68</v>
      </c>
      <c r="K765" s="2">
        <v>13.76</v>
      </c>
      <c r="L765" s="2">
        <v>5731.95</v>
      </c>
      <c r="M765" s="2">
        <v>8024.73</v>
      </c>
      <c r="N765" s="2">
        <v>8.02</v>
      </c>
      <c r="O765" s="3">
        <v>44966</v>
      </c>
      <c r="P765" t="s">
        <v>62</v>
      </c>
      <c r="Q765" t="s">
        <v>34</v>
      </c>
      <c r="R765">
        <v>2023</v>
      </c>
      <c r="S765" t="s">
        <v>427</v>
      </c>
      <c r="T765" t="s">
        <v>28</v>
      </c>
      <c r="U765" t="s">
        <v>51</v>
      </c>
    </row>
    <row r="766" spans="1:21" x14ac:dyDescent="0.3">
      <c r="A766" t="s">
        <v>42</v>
      </c>
      <c r="B766" t="s">
        <v>378</v>
      </c>
      <c r="C766" t="s">
        <v>56</v>
      </c>
      <c r="D766" t="s">
        <v>24</v>
      </c>
      <c r="E766" s="2">
        <v>2201.7399999999998</v>
      </c>
      <c r="F766" s="2">
        <v>120</v>
      </c>
      <c r="G766" s="2">
        <v>350</v>
      </c>
      <c r="H766" s="2">
        <v>770609</v>
      </c>
      <c r="I766">
        <v>0</v>
      </c>
      <c r="J766" s="2">
        <v>770609</v>
      </c>
      <c r="K766" s="2">
        <v>770.61</v>
      </c>
      <c r="L766" s="2">
        <v>264208.8</v>
      </c>
      <c r="M766" s="2">
        <v>506400.2</v>
      </c>
      <c r="N766" s="2">
        <v>506.4</v>
      </c>
      <c r="O766" s="3">
        <v>44967</v>
      </c>
      <c r="P766" t="s">
        <v>62</v>
      </c>
      <c r="Q766" t="s">
        <v>34</v>
      </c>
      <c r="R766">
        <v>2023</v>
      </c>
      <c r="S766" t="s">
        <v>379</v>
      </c>
      <c r="T766" t="s">
        <v>58</v>
      </c>
      <c r="U766" t="s">
        <v>46</v>
      </c>
    </row>
    <row r="767" spans="1:21" x14ac:dyDescent="0.3">
      <c r="A767" t="s">
        <v>47</v>
      </c>
      <c r="B767" t="s">
        <v>380</v>
      </c>
      <c r="C767" t="s">
        <v>56</v>
      </c>
      <c r="D767" t="s">
        <v>24</v>
      </c>
      <c r="E767" s="2">
        <v>1079.52</v>
      </c>
      <c r="F767" s="2">
        <v>120</v>
      </c>
      <c r="G767" s="2">
        <v>12</v>
      </c>
      <c r="H767" s="2">
        <v>12954.24</v>
      </c>
      <c r="I767">
        <v>0</v>
      </c>
      <c r="J767" s="2">
        <v>12954.24</v>
      </c>
      <c r="K767" s="2">
        <v>12.95</v>
      </c>
      <c r="L767" s="2">
        <v>129542.39999999999</v>
      </c>
      <c r="M767" s="2">
        <v>-116588.16</v>
      </c>
      <c r="N767" s="2">
        <v>-116.59</v>
      </c>
      <c r="O767" s="3">
        <v>44967</v>
      </c>
      <c r="P767" t="s">
        <v>62</v>
      </c>
      <c r="Q767" t="s">
        <v>34</v>
      </c>
      <c r="R767">
        <v>2023</v>
      </c>
      <c r="S767" t="s">
        <v>381</v>
      </c>
      <c r="T767" t="s">
        <v>58</v>
      </c>
      <c r="U767" t="s">
        <v>65</v>
      </c>
    </row>
    <row r="768" spans="1:21" x14ac:dyDescent="0.3">
      <c r="A768" t="s">
        <v>38</v>
      </c>
      <c r="B768" t="s">
        <v>392</v>
      </c>
      <c r="C768" t="s">
        <v>67</v>
      </c>
      <c r="D768" t="s">
        <v>24</v>
      </c>
      <c r="E768" s="2">
        <v>302.93</v>
      </c>
      <c r="F768" s="2">
        <v>3</v>
      </c>
      <c r="G768" s="2">
        <v>300</v>
      </c>
      <c r="H768" s="2">
        <v>90879</v>
      </c>
      <c r="I768">
        <v>0</v>
      </c>
      <c r="J768" s="2">
        <v>90879</v>
      </c>
      <c r="K768" s="2">
        <v>90.88</v>
      </c>
      <c r="L768" s="2">
        <v>908.79</v>
      </c>
      <c r="M768" s="2">
        <v>89970.21</v>
      </c>
      <c r="N768" s="2">
        <v>89.97</v>
      </c>
      <c r="O768" s="3">
        <v>44967</v>
      </c>
      <c r="P768" t="s">
        <v>62</v>
      </c>
      <c r="Q768" t="s">
        <v>34</v>
      </c>
      <c r="R768">
        <v>2023</v>
      </c>
      <c r="S768" t="s">
        <v>393</v>
      </c>
      <c r="T768" t="s">
        <v>70</v>
      </c>
      <c r="U768" t="s">
        <v>37</v>
      </c>
    </row>
    <row r="769" spans="1:21" x14ac:dyDescent="0.3">
      <c r="A769" t="s">
        <v>38</v>
      </c>
      <c r="B769" t="s">
        <v>428</v>
      </c>
      <c r="C769" t="s">
        <v>56</v>
      </c>
      <c r="D769" t="s">
        <v>158</v>
      </c>
      <c r="E769" s="2">
        <v>803.97</v>
      </c>
      <c r="F769" s="2">
        <v>120</v>
      </c>
      <c r="G769" s="2">
        <v>300</v>
      </c>
      <c r="H769" s="2">
        <v>241191</v>
      </c>
      <c r="I769">
        <v>24119.1</v>
      </c>
      <c r="J769" s="2">
        <v>217071.9</v>
      </c>
      <c r="K769" s="2">
        <v>217.07</v>
      </c>
      <c r="L769" s="2">
        <v>96476.4</v>
      </c>
      <c r="M769" s="2">
        <v>120595.5</v>
      </c>
      <c r="N769" s="2">
        <v>120.6</v>
      </c>
      <c r="O769" s="3">
        <v>44967</v>
      </c>
      <c r="P769" t="s">
        <v>62</v>
      </c>
      <c r="Q769" t="s">
        <v>34</v>
      </c>
      <c r="R769">
        <v>2023</v>
      </c>
      <c r="S769" t="s">
        <v>429</v>
      </c>
      <c r="T769" t="s">
        <v>58</v>
      </c>
      <c r="U769" t="s">
        <v>46</v>
      </c>
    </row>
    <row r="770" spans="1:21" x14ac:dyDescent="0.3">
      <c r="A770" t="s">
        <v>42</v>
      </c>
      <c r="B770" t="s">
        <v>430</v>
      </c>
      <c r="C770" t="s">
        <v>67</v>
      </c>
      <c r="D770" t="s">
        <v>24</v>
      </c>
      <c r="E770" s="2">
        <v>1135.9100000000001</v>
      </c>
      <c r="F770" s="2">
        <v>3</v>
      </c>
      <c r="G770" s="2">
        <v>350</v>
      </c>
      <c r="H770" s="2">
        <v>397568.5</v>
      </c>
      <c r="I770">
        <v>0</v>
      </c>
      <c r="J770" s="2">
        <v>397568.5</v>
      </c>
      <c r="K770" s="2">
        <v>397.57</v>
      </c>
      <c r="L770" s="2">
        <v>3407.73</v>
      </c>
      <c r="M770" s="2">
        <v>394160.77</v>
      </c>
      <c r="N770" s="2">
        <v>394.16</v>
      </c>
      <c r="O770" s="3">
        <v>44968</v>
      </c>
      <c r="P770" t="s">
        <v>62</v>
      </c>
      <c r="Q770" t="s">
        <v>34</v>
      </c>
      <c r="R770">
        <v>2023</v>
      </c>
      <c r="S770" t="s">
        <v>431</v>
      </c>
      <c r="T770" t="s">
        <v>70</v>
      </c>
      <c r="U770" t="s">
        <v>41</v>
      </c>
    </row>
    <row r="771" spans="1:21" x14ac:dyDescent="0.3">
      <c r="A771" t="s">
        <v>42</v>
      </c>
      <c r="B771" t="s">
        <v>432</v>
      </c>
      <c r="C771" t="s">
        <v>67</v>
      </c>
      <c r="D771" t="s">
        <v>228</v>
      </c>
      <c r="E771" s="2">
        <v>1446.82</v>
      </c>
      <c r="F771" s="2">
        <v>3</v>
      </c>
      <c r="G771" s="2">
        <v>350</v>
      </c>
      <c r="H771" s="2">
        <v>506387</v>
      </c>
      <c r="I771">
        <v>75958.05</v>
      </c>
      <c r="J771" s="2">
        <v>430428.95</v>
      </c>
      <c r="K771" s="2">
        <v>430.43</v>
      </c>
      <c r="L771" s="2">
        <v>4340.46</v>
      </c>
      <c r="M771" s="2">
        <v>426088.49</v>
      </c>
      <c r="N771" s="2">
        <v>426.09</v>
      </c>
      <c r="O771" s="3">
        <v>44968</v>
      </c>
      <c r="P771" t="s">
        <v>62</v>
      </c>
      <c r="Q771" t="s">
        <v>34</v>
      </c>
      <c r="R771">
        <v>2023</v>
      </c>
      <c r="S771" t="s">
        <v>433</v>
      </c>
      <c r="T771" t="s">
        <v>70</v>
      </c>
      <c r="U771" t="s">
        <v>41</v>
      </c>
    </row>
    <row r="772" spans="1:21" x14ac:dyDescent="0.3">
      <c r="A772" t="s">
        <v>47</v>
      </c>
      <c r="B772" t="s">
        <v>372</v>
      </c>
      <c r="C772" t="s">
        <v>56</v>
      </c>
      <c r="D772" t="s">
        <v>68</v>
      </c>
      <c r="E772" s="2">
        <v>1089.43</v>
      </c>
      <c r="F772" s="2">
        <v>120</v>
      </c>
      <c r="G772" s="2">
        <v>12</v>
      </c>
      <c r="H772" s="2">
        <v>13073.16</v>
      </c>
      <c r="I772">
        <v>653.66</v>
      </c>
      <c r="J772" s="2">
        <v>12419.5</v>
      </c>
      <c r="K772" s="2">
        <v>12.42</v>
      </c>
      <c r="L772" s="2">
        <v>130731.6</v>
      </c>
      <c r="M772" s="2">
        <v>-118312.1</v>
      </c>
      <c r="N772" s="2">
        <v>-118.31</v>
      </c>
      <c r="O772" s="3">
        <v>44969</v>
      </c>
      <c r="P772" t="s">
        <v>62</v>
      </c>
      <c r="Q772" t="s">
        <v>34</v>
      </c>
      <c r="R772">
        <v>2023</v>
      </c>
      <c r="S772" t="s">
        <v>373</v>
      </c>
      <c r="T772" t="s">
        <v>58</v>
      </c>
      <c r="U772" t="s">
        <v>51</v>
      </c>
    </row>
    <row r="773" spans="1:21" x14ac:dyDescent="0.3">
      <c r="A773" t="s">
        <v>47</v>
      </c>
      <c r="B773" t="s">
        <v>434</v>
      </c>
      <c r="C773" t="s">
        <v>67</v>
      </c>
      <c r="D773" t="s">
        <v>228</v>
      </c>
      <c r="E773" s="2">
        <v>1563.11</v>
      </c>
      <c r="F773" s="2">
        <v>3</v>
      </c>
      <c r="G773" s="2">
        <v>12</v>
      </c>
      <c r="H773" s="2">
        <v>18757.32</v>
      </c>
      <c r="I773">
        <v>2813.6</v>
      </c>
      <c r="J773" s="2">
        <v>15943.72</v>
      </c>
      <c r="K773" s="2">
        <v>15.94</v>
      </c>
      <c r="L773" s="2">
        <v>4689.33</v>
      </c>
      <c r="M773" s="2">
        <v>11254.39</v>
      </c>
      <c r="N773" s="2">
        <v>11.25</v>
      </c>
      <c r="O773" s="3">
        <v>44969</v>
      </c>
      <c r="P773" t="s">
        <v>62</v>
      </c>
      <c r="Q773" t="s">
        <v>34</v>
      </c>
      <c r="R773">
        <v>2023</v>
      </c>
      <c r="S773" t="s">
        <v>435</v>
      </c>
      <c r="T773" t="s">
        <v>70</v>
      </c>
      <c r="U773" t="s">
        <v>51</v>
      </c>
    </row>
    <row r="774" spans="1:21" x14ac:dyDescent="0.3">
      <c r="A774" t="s">
        <v>21</v>
      </c>
      <c r="B774" t="s">
        <v>436</v>
      </c>
      <c r="C774" t="s">
        <v>56</v>
      </c>
      <c r="D774" t="s">
        <v>158</v>
      </c>
      <c r="E774" s="2">
        <v>2347.61</v>
      </c>
      <c r="F774" s="2">
        <v>120</v>
      </c>
      <c r="G774" s="2">
        <v>125</v>
      </c>
      <c r="H774" s="2">
        <v>293451.25</v>
      </c>
      <c r="I774">
        <v>29345.119999999999</v>
      </c>
      <c r="J774" s="2">
        <v>264106.13</v>
      </c>
      <c r="K774" s="2">
        <v>264.11</v>
      </c>
      <c r="L774" s="2">
        <v>281713.2</v>
      </c>
      <c r="M774" s="2">
        <v>-17607.07</v>
      </c>
      <c r="N774" s="2">
        <v>-17.61</v>
      </c>
      <c r="O774" s="3">
        <v>44969</v>
      </c>
      <c r="P774" t="s">
        <v>62</v>
      </c>
      <c r="Q774" t="s">
        <v>34</v>
      </c>
      <c r="R774">
        <v>2023</v>
      </c>
      <c r="S774" t="s">
        <v>437</v>
      </c>
      <c r="T774" t="s">
        <v>58</v>
      </c>
      <c r="U774" t="s">
        <v>59</v>
      </c>
    </row>
    <row r="775" spans="1:21" x14ac:dyDescent="0.3">
      <c r="A775" t="s">
        <v>38</v>
      </c>
      <c r="B775" t="s">
        <v>424</v>
      </c>
      <c r="C775" t="s">
        <v>95</v>
      </c>
      <c r="D775" t="s">
        <v>24</v>
      </c>
      <c r="E775" s="2">
        <v>677.53</v>
      </c>
      <c r="F775" s="2">
        <v>260</v>
      </c>
      <c r="G775" s="2">
        <v>300</v>
      </c>
      <c r="H775" s="2">
        <v>203259</v>
      </c>
      <c r="I775">
        <v>0</v>
      </c>
      <c r="J775" s="2">
        <v>203259</v>
      </c>
      <c r="K775" s="2">
        <v>203.26</v>
      </c>
      <c r="L775" s="2">
        <v>176157.8</v>
      </c>
      <c r="M775" s="2">
        <v>27101.200000000001</v>
      </c>
      <c r="N775" s="2">
        <v>27.1</v>
      </c>
      <c r="O775" s="3">
        <v>44970</v>
      </c>
      <c r="P775" t="s">
        <v>62</v>
      </c>
      <c r="Q775" t="s">
        <v>34</v>
      </c>
      <c r="R775">
        <v>2023</v>
      </c>
      <c r="S775" t="s">
        <v>425</v>
      </c>
      <c r="T775" t="s">
        <v>97</v>
      </c>
      <c r="U775" t="s">
        <v>51</v>
      </c>
    </row>
    <row r="776" spans="1:21" x14ac:dyDescent="0.3">
      <c r="A776" t="s">
        <v>47</v>
      </c>
      <c r="B776" t="s">
        <v>438</v>
      </c>
      <c r="C776" t="s">
        <v>32</v>
      </c>
      <c r="D776" t="s">
        <v>24</v>
      </c>
      <c r="E776" s="2">
        <v>1375.28</v>
      </c>
      <c r="F776" s="2">
        <v>10</v>
      </c>
      <c r="G776" s="2">
        <v>12</v>
      </c>
      <c r="H776" s="2">
        <v>16503.36</v>
      </c>
      <c r="I776">
        <v>0</v>
      </c>
      <c r="J776" s="2">
        <v>16503.36</v>
      </c>
      <c r="K776" s="2">
        <v>16.5</v>
      </c>
      <c r="L776" s="2">
        <v>13752.8</v>
      </c>
      <c r="M776" s="2">
        <v>2750.56</v>
      </c>
      <c r="N776" s="2">
        <v>2.75</v>
      </c>
      <c r="O776" s="3">
        <v>44971</v>
      </c>
      <c r="P776" t="s">
        <v>62</v>
      </c>
      <c r="Q776" t="s">
        <v>34</v>
      </c>
      <c r="R776">
        <v>2023</v>
      </c>
      <c r="S776" t="s">
        <v>439</v>
      </c>
      <c r="T776" t="s">
        <v>36</v>
      </c>
      <c r="U776" t="s">
        <v>41</v>
      </c>
    </row>
    <row r="777" spans="1:21" x14ac:dyDescent="0.3">
      <c r="A777" t="s">
        <v>47</v>
      </c>
      <c r="B777" t="s">
        <v>440</v>
      </c>
      <c r="C777" t="s">
        <v>61</v>
      </c>
      <c r="D777" t="s">
        <v>68</v>
      </c>
      <c r="E777" s="2">
        <v>1732.49</v>
      </c>
      <c r="F777" s="2">
        <v>250</v>
      </c>
      <c r="G777" s="2">
        <v>12</v>
      </c>
      <c r="H777" s="2">
        <v>20789.88</v>
      </c>
      <c r="I777">
        <v>1039.49</v>
      </c>
      <c r="J777" s="2">
        <v>19750.39</v>
      </c>
      <c r="K777" s="2">
        <v>19.75</v>
      </c>
      <c r="L777" s="2">
        <v>433122.5</v>
      </c>
      <c r="M777" s="2">
        <v>-413372.11</v>
      </c>
      <c r="N777" s="2">
        <v>-413.37</v>
      </c>
      <c r="O777" s="3">
        <v>44971</v>
      </c>
      <c r="P777" t="s">
        <v>62</v>
      </c>
      <c r="Q777" t="s">
        <v>34</v>
      </c>
      <c r="R777">
        <v>2023</v>
      </c>
      <c r="S777" t="s">
        <v>441</v>
      </c>
      <c r="T777" t="s">
        <v>64</v>
      </c>
      <c r="U777" t="s">
        <v>46</v>
      </c>
    </row>
    <row r="778" spans="1:21" x14ac:dyDescent="0.3">
      <c r="A778" t="s">
        <v>47</v>
      </c>
      <c r="B778" t="s">
        <v>442</v>
      </c>
      <c r="C778" t="s">
        <v>95</v>
      </c>
      <c r="D778" t="s">
        <v>24</v>
      </c>
      <c r="E778" s="2">
        <v>786.18</v>
      </c>
      <c r="F778" s="2">
        <v>260</v>
      </c>
      <c r="G778" s="2">
        <v>12</v>
      </c>
      <c r="H778" s="2">
        <v>9434.16</v>
      </c>
      <c r="I778">
        <v>0</v>
      </c>
      <c r="J778" s="2">
        <v>9434.16</v>
      </c>
      <c r="K778" s="2">
        <v>9.43</v>
      </c>
      <c r="L778" s="2">
        <v>204406.8</v>
      </c>
      <c r="M778" s="2">
        <v>-194972.64</v>
      </c>
      <c r="N778" s="2">
        <v>-194.97</v>
      </c>
      <c r="O778" s="3">
        <v>44971</v>
      </c>
      <c r="P778" t="s">
        <v>62</v>
      </c>
      <c r="Q778" t="s">
        <v>34</v>
      </c>
      <c r="R778">
        <v>2023</v>
      </c>
      <c r="S778" t="s">
        <v>443</v>
      </c>
      <c r="T778" t="s">
        <v>97</v>
      </c>
      <c r="U778" t="s">
        <v>65</v>
      </c>
    </row>
    <row r="779" spans="1:21" x14ac:dyDescent="0.3">
      <c r="A779" t="s">
        <v>42</v>
      </c>
      <c r="B779" t="s">
        <v>444</v>
      </c>
      <c r="C779" t="s">
        <v>32</v>
      </c>
      <c r="D779" t="s">
        <v>228</v>
      </c>
      <c r="E779" s="2">
        <v>3071.5</v>
      </c>
      <c r="F779" s="2">
        <v>10</v>
      </c>
      <c r="G779" s="2">
        <v>350</v>
      </c>
      <c r="H779" s="2">
        <v>1075025</v>
      </c>
      <c r="I779">
        <v>161253.75</v>
      </c>
      <c r="J779" s="2">
        <v>913771.25</v>
      </c>
      <c r="K779" s="2">
        <v>913.77</v>
      </c>
      <c r="L779" s="2">
        <v>30715</v>
      </c>
      <c r="M779" s="2">
        <v>883056.25</v>
      </c>
      <c r="N779" s="2">
        <v>883.06</v>
      </c>
      <c r="O779" s="3">
        <v>44972</v>
      </c>
      <c r="P779" t="s">
        <v>62</v>
      </c>
      <c r="Q779" t="s">
        <v>34</v>
      </c>
      <c r="R779">
        <v>2023</v>
      </c>
      <c r="S779" t="s">
        <v>445</v>
      </c>
      <c r="T779" t="s">
        <v>36</v>
      </c>
      <c r="U779" t="s">
        <v>59</v>
      </c>
    </row>
    <row r="780" spans="1:21" x14ac:dyDescent="0.3">
      <c r="A780" t="s">
        <v>47</v>
      </c>
      <c r="B780" t="s">
        <v>446</v>
      </c>
      <c r="C780" t="s">
        <v>61</v>
      </c>
      <c r="D780" t="s">
        <v>24</v>
      </c>
      <c r="E780" s="2">
        <v>1558.66</v>
      </c>
      <c r="F780" s="2">
        <v>250</v>
      </c>
      <c r="G780" s="2">
        <v>12</v>
      </c>
      <c r="H780" s="2">
        <v>18703.919999999998</v>
      </c>
      <c r="I780">
        <v>0</v>
      </c>
      <c r="J780" s="2">
        <v>18703.919999999998</v>
      </c>
      <c r="K780" s="2">
        <v>18.7</v>
      </c>
      <c r="L780" s="2">
        <v>389665</v>
      </c>
      <c r="M780" s="2">
        <v>-370961.08</v>
      </c>
      <c r="N780" s="2">
        <v>-370.96</v>
      </c>
      <c r="O780" s="3">
        <v>44973</v>
      </c>
      <c r="P780" t="s">
        <v>62</v>
      </c>
      <c r="Q780" t="s">
        <v>34</v>
      </c>
      <c r="R780">
        <v>2023</v>
      </c>
      <c r="S780" t="s">
        <v>447</v>
      </c>
      <c r="T780" t="s">
        <v>64</v>
      </c>
      <c r="U780" t="s">
        <v>46</v>
      </c>
    </row>
    <row r="781" spans="1:21" x14ac:dyDescent="0.3">
      <c r="A781" t="s">
        <v>38</v>
      </c>
      <c r="B781" t="s">
        <v>448</v>
      </c>
      <c r="C781" t="s">
        <v>95</v>
      </c>
      <c r="D781" t="s">
        <v>228</v>
      </c>
      <c r="E781" s="2">
        <v>620.38</v>
      </c>
      <c r="F781" s="2">
        <v>260</v>
      </c>
      <c r="G781" s="2">
        <v>300</v>
      </c>
      <c r="H781" s="2">
        <v>186114</v>
      </c>
      <c r="I781">
        <v>27917.1</v>
      </c>
      <c r="J781" s="2">
        <v>158196.9</v>
      </c>
      <c r="K781" s="2">
        <v>158.19999999999999</v>
      </c>
      <c r="L781" s="2">
        <v>161298.79999999999</v>
      </c>
      <c r="M781" s="2">
        <v>-3101.9</v>
      </c>
      <c r="N781" s="2">
        <v>-3.1</v>
      </c>
      <c r="O781" s="3">
        <v>44973</v>
      </c>
      <c r="P781" t="s">
        <v>62</v>
      </c>
      <c r="Q781" t="s">
        <v>34</v>
      </c>
      <c r="R781">
        <v>2023</v>
      </c>
      <c r="S781" t="s">
        <v>449</v>
      </c>
      <c r="T781" t="s">
        <v>97</v>
      </c>
      <c r="U781" t="s">
        <v>54</v>
      </c>
    </row>
    <row r="782" spans="1:21" x14ac:dyDescent="0.3">
      <c r="A782" t="s">
        <v>42</v>
      </c>
      <c r="B782" t="s">
        <v>390</v>
      </c>
      <c r="C782" t="s">
        <v>67</v>
      </c>
      <c r="D782" t="s">
        <v>158</v>
      </c>
      <c r="E782" s="2">
        <v>2638.82</v>
      </c>
      <c r="F782" s="2">
        <v>3</v>
      </c>
      <c r="G782" s="2">
        <v>350</v>
      </c>
      <c r="H782" s="2">
        <v>923587</v>
      </c>
      <c r="I782">
        <v>92358.7</v>
      </c>
      <c r="J782" s="2">
        <v>831228.3</v>
      </c>
      <c r="K782" s="2">
        <v>831.23</v>
      </c>
      <c r="L782" s="2">
        <v>7916.46</v>
      </c>
      <c r="M782" s="2">
        <v>823311.84</v>
      </c>
      <c r="N782" s="2">
        <v>823.31</v>
      </c>
      <c r="O782" s="3">
        <v>44973</v>
      </c>
      <c r="P782" t="s">
        <v>62</v>
      </c>
      <c r="Q782" t="s">
        <v>34</v>
      </c>
      <c r="R782">
        <v>2023</v>
      </c>
      <c r="S782" t="s">
        <v>391</v>
      </c>
      <c r="T782" t="s">
        <v>70</v>
      </c>
      <c r="U782" t="s">
        <v>51</v>
      </c>
    </row>
    <row r="783" spans="1:21" x14ac:dyDescent="0.3">
      <c r="A783" t="s">
        <v>30</v>
      </c>
      <c r="B783" t="s">
        <v>408</v>
      </c>
      <c r="C783" t="s">
        <v>32</v>
      </c>
      <c r="D783" t="s">
        <v>158</v>
      </c>
      <c r="E783" s="2">
        <v>1337.13</v>
      </c>
      <c r="F783" s="2">
        <v>10</v>
      </c>
      <c r="G783" s="2">
        <v>15</v>
      </c>
      <c r="H783" s="2">
        <v>20056.95</v>
      </c>
      <c r="I783">
        <v>2005.7</v>
      </c>
      <c r="J783" s="2">
        <v>18051.25</v>
      </c>
      <c r="K783" s="2">
        <v>18.05</v>
      </c>
      <c r="L783" s="2">
        <v>13371.3</v>
      </c>
      <c r="M783" s="2">
        <v>4679.95</v>
      </c>
      <c r="N783" s="2">
        <v>4.68</v>
      </c>
      <c r="O783" s="3">
        <v>44974</v>
      </c>
      <c r="P783" t="s">
        <v>62</v>
      </c>
      <c r="Q783" t="s">
        <v>34</v>
      </c>
      <c r="R783">
        <v>2023</v>
      </c>
      <c r="S783" t="s">
        <v>409</v>
      </c>
      <c r="T783" t="s">
        <v>36</v>
      </c>
      <c r="U783" t="s">
        <v>46</v>
      </c>
    </row>
    <row r="784" spans="1:21" x14ac:dyDescent="0.3">
      <c r="A784" t="s">
        <v>38</v>
      </c>
      <c r="B784" t="s">
        <v>450</v>
      </c>
      <c r="C784" t="s">
        <v>95</v>
      </c>
      <c r="D784" t="s">
        <v>68</v>
      </c>
      <c r="E784" s="2">
        <v>752.19</v>
      </c>
      <c r="F784" s="2">
        <v>260</v>
      </c>
      <c r="G784" s="2">
        <v>300</v>
      </c>
      <c r="H784" s="2">
        <v>225657</v>
      </c>
      <c r="I784">
        <v>11282.85</v>
      </c>
      <c r="J784" s="2">
        <v>214374.15</v>
      </c>
      <c r="K784" s="2">
        <v>214.37</v>
      </c>
      <c r="L784" s="2">
        <v>195569.4</v>
      </c>
      <c r="M784" s="2">
        <v>18804.75</v>
      </c>
      <c r="N784" s="2">
        <v>18.8</v>
      </c>
      <c r="O784" s="3">
        <v>44974</v>
      </c>
      <c r="P784" t="s">
        <v>62</v>
      </c>
      <c r="Q784" t="s">
        <v>34</v>
      </c>
      <c r="R784">
        <v>2023</v>
      </c>
      <c r="S784" t="s">
        <v>451</v>
      </c>
      <c r="T784" t="s">
        <v>97</v>
      </c>
      <c r="U784" t="s">
        <v>65</v>
      </c>
    </row>
    <row r="785" spans="1:21" x14ac:dyDescent="0.3">
      <c r="A785" t="s">
        <v>42</v>
      </c>
      <c r="B785" t="s">
        <v>416</v>
      </c>
      <c r="C785" t="s">
        <v>56</v>
      </c>
      <c r="D785" t="s">
        <v>158</v>
      </c>
      <c r="E785" s="2">
        <v>1863.37</v>
      </c>
      <c r="F785" s="2">
        <v>120</v>
      </c>
      <c r="G785" s="2">
        <v>350</v>
      </c>
      <c r="H785" s="2">
        <v>652179.5</v>
      </c>
      <c r="I785">
        <v>65217.95</v>
      </c>
      <c r="J785" s="2">
        <v>586961.55000000005</v>
      </c>
      <c r="K785" s="2">
        <v>586.96</v>
      </c>
      <c r="L785" s="2">
        <v>223604.4</v>
      </c>
      <c r="M785" s="2">
        <v>363357.15</v>
      </c>
      <c r="N785" s="2">
        <v>363.36</v>
      </c>
      <c r="O785" s="3">
        <v>44977</v>
      </c>
      <c r="P785" t="s">
        <v>62</v>
      </c>
      <c r="Q785" t="s">
        <v>34</v>
      </c>
      <c r="R785">
        <v>2023</v>
      </c>
      <c r="S785" t="s">
        <v>417</v>
      </c>
      <c r="T785" t="s">
        <v>58</v>
      </c>
      <c r="U785" t="s">
        <v>59</v>
      </c>
    </row>
    <row r="786" spans="1:21" x14ac:dyDescent="0.3">
      <c r="A786" t="s">
        <v>38</v>
      </c>
      <c r="B786" t="s">
        <v>382</v>
      </c>
      <c r="C786" t="s">
        <v>32</v>
      </c>
      <c r="D786" t="s">
        <v>158</v>
      </c>
      <c r="E786" s="2">
        <v>233.65</v>
      </c>
      <c r="F786" s="2">
        <v>10</v>
      </c>
      <c r="G786" s="2">
        <v>300</v>
      </c>
      <c r="H786" s="2">
        <v>70095</v>
      </c>
      <c r="I786">
        <v>7009.5</v>
      </c>
      <c r="J786" s="2">
        <v>63085.5</v>
      </c>
      <c r="K786" s="2">
        <v>63.09</v>
      </c>
      <c r="L786" s="2">
        <v>2336.5</v>
      </c>
      <c r="M786" s="2">
        <v>60749</v>
      </c>
      <c r="N786" s="2">
        <v>60.75</v>
      </c>
      <c r="O786" s="3">
        <v>44977</v>
      </c>
      <c r="P786" t="s">
        <v>62</v>
      </c>
      <c r="Q786" t="s">
        <v>34</v>
      </c>
      <c r="R786">
        <v>2023</v>
      </c>
      <c r="S786" t="s">
        <v>383</v>
      </c>
      <c r="T786" t="s">
        <v>36</v>
      </c>
      <c r="U786" t="s">
        <v>37</v>
      </c>
    </row>
    <row r="787" spans="1:21" x14ac:dyDescent="0.3">
      <c r="A787" t="s">
        <v>42</v>
      </c>
      <c r="B787" t="s">
        <v>414</v>
      </c>
      <c r="C787" t="s">
        <v>95</v>
      </c>
      <c r="D787" t="s">
        <v>158</v>
      </c>
      <c r="E787" s="2">
        <v>3242.02</v>
      </c>
      <c r="F787" s="2">
        <v>260</v>
      </c>
      <c r="G787" s="2">
        <v>350</v>
      </c>
      <c r="H787" s="2">
        <v>1134707</v>
      </c>
      <c r="I787">
        <v>113470.7</v>
      </c>
      <c r="J787" s="2">
        <v>1021236.3</v>
      </c>
      <c r="K787" s="2">
        <v>1021.24</v>
      </c>
      <c r="L787" s="2">
        <v>842925.2</v>
      </c>
      <c r="M787" s="2">
        <v>178311.1</v>
      </c>
      <c r="N787" s="2">
        <v>178.31</v>
      </c>
      <c r="O787" s="3">
        <v>44978</v>
      </c>
      <c r="P787" t="s">
        <v>62</v>
      </c>
      <c r="Q787" t="s">
        <v>34</v>
      </c>
      <c r="R787">
        <v>2023</v>
      </c>
      <c r="S787" t="s">
        <v>415</v>
      </c>
      <c r="T787" t="s">
        <v>97</v>
      </c>
      <c r="U787" t="s">
        <v>46</v>
      </c>
    </row>
    <row r="788" spans="1:21" x14ac:dyDescent="0.3">
      <c r="A788" t="s">
        <v>47</v>
      </c>
      <c r="B788" t="s">
        <v>452</v>
      </c>
      <c r="C788" t="s">
        <v>56</v>
      </c>
      <c r="D788" t="s">
        <v>158</v>
      </c>
      <c r="E788" s="2">
        <v>705.91</v>
      </c>
      <c r="F788" s="2">
        <v>120</v>
      </c>
      <c r="G788" s="2">
        <v>12</v>
      </c>
      <c r="H788" s="2">
        <v>8470.92</v>
      </c>
      <c r="I788">
        <v>847.09</v>
      </c>
      <c r="J788" s="2">
        <v>7623.83</v>
      </c>
      <c r="K788" s="2">
        <v>7.62</v>
      </c>
      <c r="L788" s="2">
        <v>84709.2</v>
      </c>
      <c r="M788" s="2">
        <v>-77085.37</v>
      </c>
      <c r="N788" s="2">
        <v>-77.09</v>
      </c>
      <c r="O788" s="3">
        <v>44978</v>
      </c>
      <c r="P788" t="s">
        <v>62</v>
      </c>
      <c r="Q788" t="s">
        <v>34</v>
      </c>
      <c r="R788">
        <v>2023</v>
      </c>
      <c r="S788" t="s">
        <v>453</v>
      </c>
      <c r="T788" t="s">
        <v>58</v>
      </c>
      <c r="U788" t="s">
        <v>46</v>
      </c>
    </row>
    <row r="789" spans="1:21" x14ac:dyDescent="0.3">
      <c r="A789" t="s">
        <v>21</v>
      </c>
      <c r="B789" t="s">
        <v>454</v>
      </c>
      <c r="C789" t="s">
        <v>95</v>
      </c>
      <c r="D789" t="s">
        <v>68</v>
      </c>
      <c r="E789" s="2">
        <v>2275.89</v>
      </c>
      <c r="F789" s="2">
        <v>260</v>
      </c>
      <c r="G789" s="2">
        <v>125</v>
      </c>
      <c r="H789" s="2">
        <v>284486.25</v>
      </c>
      <c r="I789">
        <v>14224.31</v>
      </c>
      <c r="J789" s="2">
        <v>270261.94</v>
      </c>
      <c r="K789" s="2">
        <v>270.26</v>
      </c>
      <c r="L789" s="2">
        <v>591731.4</v>
      </c>
      <c r="M789" s="2">
        <v>-321469.46000000002</v>
      </c>
      <c r="N789" s="2">
        <v>-321.47000000000003</v>
      </c>
      <c r="O789" s="3">
        <v>44978</v>
      </c>
      <c r="P789" t="s">
        <v>62</v>
      </c>
      <c r="Q789" t="s">
        <v>34</v>
      </c>
      <c r="R789">
        <v>2023</v>
      </c>
      <c r="S789" t="s">
        <v>455</v>
      </c>
      <c r="T789" t="s">
        <v>97</v>
      </c>
      <c r="U789" t="s">
        <v>29</v>
      </c>
    </row>
    <row r="790" spans="1:21" x14ac:dyDescent="0.3">
      <c r="A790" t="s">
        <v>42</v>
      </c>
      <c r="B790" t="s">
        <v>340</v>
      </c>
      <c r="C790" t="s">
        <v>56</v>
      </c>
      <c r="D790" t="s">
        <v>228</v>
      </c>
      <c r="E790" s="2">
        <v>1301.6300000000001</v>
      </c>
      <c r="F790" s="2">
        <v>120</v>
      </c>
      <c r="G790" s="2">
        <v>350</v>
      </c>
      <c r="H790" s="2">
        <v>455570.5</v>
      </c>
      <c r="I790">
        <v>68335.570000000007</v>
      </c>
      <c r="J790" s="2">
        <v>387234.93</v>
      </c>
      <c r="K790" s="2">
        <v>387.23</v>
      </c>
      <c r="L790" s="2">
        <v>156195.6</v>
      </c>
      <c r="M790" s="2">
        <v>231039.33</v>
      </c>
      <c r="N790" s="2">
        <v>231.04</v>
      </c>
      <c r="O790" s="3">
        <v>44979</v>
      </c>
      <c r="P790" t="s">
        <v>62</v>
      </c>
      <c r="Q790" t="s">
        <v>34</v>
      </c>
      <c r="R790">
        <v>2023</v>
      </c>
      <c r="S790" t="s">
        <v>341</v>
      </c>
      <c r="T790" t="s">
        <v>58</v>
      </c>
      <c r="U790" t="s">
        <v>41</v>
      </c>
    </row>
    <row r="791" spans="1:21" x14ac:dyDescent="0.3">
      <c r="A791" t="s">
        <v>47</v>
      </c>
      <c r="B791" t="s">
        <v>456</v>
      </c>
      <c r="C791" t="s">
        <v>32</v>
      </c>
      <c r="D791" t="s">
        <v>228</v>
      </c>
      <c r="E791" s="2">
        <v>1479.34</v>
      </c>
      <c r="F791" s="2">
        <v>10</v>
      </c>
      <c r="G791" s="2">
        <v>12</v>
      </c>
      <c r="H791" s="2">
        <v>17752.080000000002</v>
      </c>
      <c r="I791">
        <v>2662.81</v>
      </c>
      <c r="J791" s="2">
        <v>15089.27</v>
      </c>
      <c r="K791" s="2">
        <v>15.09</v>
      </c>
      <c r="L791" s="2">
        <v>14793.4</v>
      </c>
      <c r="M791" s="2">
        <v>295.87</v>
      </c>
      <c r="N791" s="2">
        <v>0.3</v>
      </c>
      <c r="O791" s="3">
        <v>44979</v>
      </c>
      <c r="P791" t="s">
        <v>62</v>
      </c>
      <c r="Q791" t="s">
        <v>34</v>
      </c>
      <c r="R791">
        <v>2023</v>
      </c>
      <c r="S791" t="s">
        <v>457</v>
      </c>
      <c r="T791" t="s">
        <v>36</v>
      </c>
      <c r="U791" t="s">
        <v>65</v>
      </c>
    </row>
    <row r="792" spans="1:21" x14ac:dyDescent="0.3">
      <c r="A792" t="s">
        <v>30</v>
      </c>
      <c r="B792" t="s">
        <v>396</v>
      </c>
      <c r="C792" t="s">
        <v>56</v>
      </c>
      <c r="D792" t="s">
        <v>158</v>
      </c>
      <c r="E792" s="2">
        <v>928.12</v>
      </c>
      <c r="F792" s="2">
        <v>120</v>
      </c>
      <c r="G792" s="2">
        <v>15</v>
      </c>
      <c r="H792" s="2">
        <v>13921.8</v>
      </c>
      <c r="I792">
        <v>1392.18</v>
      </c>
      <c r="J792" s="2">
        <v>12529.62</v>
      </c>
      <c r="K792" s="2">
        <v>12.53</v>
      </c>
      <c r="L792" s="2">
        <v>111374.39999999999</v>
      </c>
      <c r="M792" s="2">
        <v>-98844.78</v>
      </c>
      <c r="N792" s="2">
        <v>-98.84</v>
      </c>
      <c r="O792" s="3">
        <v>44979</v>
      </c>
      <c r="P792" t="s">
        <v>62</v>
      </c>
      <c r="Q792" t="s">
        <v>34</v>
      </c>
      <c r="R792">
        <v>2023</v>
      </c>
      <c r="S792" t="s">
        <v>397</v>
      </c>
      <c r="T792" t="s">
        <v>58</v>
      </c>
      <c r="U792" t="s">
        <v>29</v>
      </c>
    </row>
    <row r="793" spans="1:21" x14ac:dyDescent="0.3">
      <c r="A793" t="s">
        <v>47</v>
      </c>
      <c r="B793" t="s">
        <v>458</v>
      </c>
      <c r="C793" t="s">
        <v>32</v>
      </c>
      <c r="D793" t="s">
        <v>24</v>
      </c>
      <c r="E793" s="2">
        <v>1869.84</v>
      </c>
      <c r="F793" s="2">
        <v>10</v>
      </c>
      <c r="G793" s="2">
        <v>12</v>
      </c>
      <c r="H793" s="2">
        <v>22438.080000000002</v>
      </c>
      <c r="I793">
        <v>0</v>
      </c>
      <c r="J793" s="2">
        <v>22438.080000000002</v>
      </c>
      <c r="K793" s="2">
        <v>22.44</v>
      </c>
      <c r="L793" s="2">
        <v>18698.400000000001</v>
      </c>
      <c r="M793" s="2">
        <v>3739.68</v>
      </c>
      <c r="N793" s="2">
        <v>3.74</v>
      </c>
      <c r="O793" s="3">
        <v>44980</v>
      </c>
      <c r="P793" t="s">
        <v>62</v>
      </c>
      <c r="Q793" t="s">
        <v>34</v>
      </c>
      <c r="R793">
        <v>2023</v>
      </c>
      <c r="S793" t="s">
        <v>459</v>
      </c>
      <c r="T793" t="s">
        <v>36</v>
      </c>
      <c r="U793" t="s">
        <v>41</v>
      </c>
    </row>
    <row r="794" spans="1:21" x14ac:dyDescent="0.3">
      <c r="A794" t="s">
        <v>30</v>
      </c>
      <c r="B794" t="s">
        <v>460</v>
      </c>
      <c r="C794" t="s">
        <v>23</v>
      </c>
      <c r="D794" t="s">
        <v>228</v>
      </c>
      <c r="E794" s="2">
        <v>1681.94</v>
      </c>
      <c r="F794" s="2">
        <v>5</v>
      </c>
      <c r="G794" s="2">
        <v>15</v>
      </c>
      <c r="H794" s="2">
        <v>25229.1</v>
      </c>
      <c r="I794">
        <v>3784.36</v>
      </c>
      <c r="J794" s="2">
        <v>21444.74</v>
      </c>
      <c r="K794" s="2">
        <v>21.44</v>
      </c>
      <c r="L794" s="2">
        <v>8409.7000000000007</v>
      </c>
      <c r="M794" s="2">
        <v>13035.04</v>
      </c>
      <c r="N794" s="2">
        <v>13.04</v>
      </c>
      <c r="O794" s="3">
        <v>44980</v>
      </c>
      <c r="P794" t="s">
        <v>62</v>
      </c>
      <c r="Q794" t="s">
        <v>34</v>
      </c>
      <c r="R794">
        <v>2023</v>
      </c>
      <c r="S794" t="s">
        <v>461</v>
      </c>
      <c r="T794" t="s">
        <v>28</v>
      </c>
      <c r="U794" t="s">
        <v>41</v>
      </c>
    </row>
    <row r="795" spans="1:21" x14ac:dyDescent="0.3">
      <c r="A795" t="s">
        <v>21</v>
      </c>
      <c r="B795" t="s">
        <v>462</v>
      </c>
      <c r="C795" t="s">
        <v>23</v>
      </c>
      <c r="D795" t="s">
        <v>158</v>
      </c>
      <c r="E795" s="2">
        <v>2135.92</v>
      </c>
      <c r="F795" s="2">
        <v>5</v>
      </c>
      <c r="G795" s="2">
        <v>125</v>
      </c>
      <c r="H795" s="2">
        <v>266990</v>
      </c>
      <c r="I795">
        <v>26699</v>
      </c>
      <c r="J795" s="2">
        <v>240291</v>
      </c>
      <c r="K795" s="2">
        <v>240.29</v>
      </c>
      <c r="L795" s="2">
        <v>10679.6</v>
      </c>
      <c r="M795" s="2">
        <v>229611.4</v>
      </c>
      <c r="N795" s="2">
        <v>229.61</v>
      </c>
      <c r="O795" s="3">
        <v>44980</v>
      </c>
      <c r="P795" t="s">
        <v>62</v>
      </c>
      <c r="Q795" t="s">
        <v>34</v>
      </c>
      <c r="R795">
        <v>2023</v>
      </c>
      <c r="S795" t="s">
        <v>463</v>
      </c>
      <c r="T795" t="s">
        <v>28</v>
      </c>
      <c r="U795" t="s">
        <v>37</v>
      </c>
    </row>
    <row r="796" spans="1:21" x14ac:dyDescent="0.3">
      <c r="A796" t="s">
        <v>38</v>
      </c>
      <c r="B796" t="s">
        <v>432</v>
      </c>
      <c r="C796" t="s">
        <v>61</v>
      </c>
      <c r="D796" t="s">
        <v>228</v>
      </c>
      <c r="E796" s="2">
        <v>911.41</v>
      </c>
      <c r="F796" s="2">
        <v>250</v>
      </c>
      <c r="G796" s="2">
        <v>300</v>
      </c>
      <c r="H796" s="2">
        <v>273423</v>
      </c>
      <c r="I796">
        <v>41013.449999999997</v>
      </c>
      <c r="J796" s="2">
        <v>232409.55</v>
      </c>
      <c r="K796" s="2">
        <v>232.41</v>
      </c>
      <c r="L796" s="2">
        <v>227852.5</v>
      </c>
      <c r="M796" s="2">
        <v>4557.05</v>
      </c>
      <c r="N796" s="2">
        <v>4.5599999999999996</v>
      </c>
      <c r="O796" s="3">
        <v>44980</v>
      </c>
      <c r="P796" t="s">
        <v>62</v>
      </c>
      <c r="Q796" t="s">
        <v>34</v>
      </c>
      <c r="R796">
        <v>2023</v>
      </c>
      <c r="S796" t="s">
        <v>433</v>
      </c>
      <c r="T796" t="s">
        <v>64</v>
      </c>
      <c r="U796" t="s">
        <v>41</v>
      </c>
    </row>
    <row r="797" spans="1:21" x14ac:dyDescent="0.3">
      <c r="A797" t="s">
        <v>42</v>
      </c>
      <c r="B797" t="s">
        <v>464</v>
      </c>
      <c r="C797" t="s">
        <v>56</v>
      </c>
      <c r="D797" t="s">
        <v>68</v>
      </c>
      <c r="E797" s="2">
        <v>3426.44</v>
      </c>
      <c r="F797" s="2">
        <v>120</v>
      </c>
      <c r="G797" s="2">
        <v>350</v>
      </c>
      <c r="H797" s="2">
        <v>1199254</v>
      </c>
      <c r="I797">
        <v>59962.7</v>
      </c>
      <c r="J797" s="2">
        <v>1139291.3</v>
      </c>
      <c r="K797" s="2">
        <v>1139.29</v>
      </c>
      <c r="L797" s="2">
        <v>411172.8</v>
      </c>
      <c r="M797" s="2">
        <v>728118.5</v>
      </c>
      <c r="N797" s="2">
        <v>728.12</v>
      </c>
      <c r="O797" s="3">
        <v>44981</v>
      </c>
      <c r="P797" t="s">
        <v>62</v>
      </c>
      <c r="Q797" t="s">
        <v>34</v>
      </c>
      <c r="R797">
        <v>2023</v>
      </c>
      <c r="S797" t="s">
        <v>465</v>
      </c>
      <c r="T797" t="s">
        <v>58</v>
      </c>
      <c r="U797" t="s">
        <v>54</v>
      </c>
    </row>
    <row r="798" spans="1:21" x14ac:dyDescent="0.3">
      <c r="A798" t="s">
        <v>42</v>
      </c>
      <c r="B798" t="s">
        <v>466</v>
      </c>
      <c r="C798" t="s">
        <v>95</v>
      </c>
      <c r="D798" t="s">
        <v>158</v>
      </c>
      <c r="E798" s="2">
        <v>3155.79</v>
      </c>
      <c r="F798" s="2">
        <v>260</v>
      </c>
      <c r="G798" s="2">
        <v>350</v>
      </c>
      <c r="H798" s="2">
        <v>1104526.5</v>
      </c>
      <c r="I798">
        <v>110452.65</v>
      </c>
      <c r="J798" s="2">
        <v>994073.85</v>
      </c>
      <c r="K798" s="2">
        <v>994.07</v>
      </c>
      <c r="L798" s="2">
        <v>820505.4</v>
      </c>
      <c r="M798" s="2">
        <v>173568.45</v>
      </c>
      <c r="N798" s="2">
        <v>173.57</v>
      </c>
      <c r="O798" s="3">
        <v>44982</v>
      </c>
      <c r="P798" t="s">
        <v>62</v>
      </c>
      <c r="Q798" t="s">
        <v>34</v>
      </c>
      <c r="R798">
        <v>2023</v>
      </c>
      <c r="S798" t="s">
        <v>467</v>
      </c>
      <c r="T798" t="s">
        <v>97</v>
      </c>
      <c r="U798" t="s">
        <v>29</v>
      </c>
    </row>
    <row r="799" spans="1:21" x14ac:dyDescent="0.3">
      <c r="A799" t="s">
        <v>38</v>
      </c>
      <c r="B799" t="s">
        <v>434</v>
      </c>
      <c r="C799" t="s">
        <v>67</v>
      </c>
      <c r="D799" t="s">
        <v>68</v>
      </c>
      <c r="E799" s="2">
        <v>340.4</v>
      </c>
      <c r="F799" s="2">
        <v>3</v>
      </c>
      <c r="G799" s="2">
        <v>300</v>
      </c>
      <c r="H799" s="2">
        <v>102120</v>
      </c>
      <c r="I799">
        <v>5106</v>
      </c>
      <c r="J799" s="2">
        <v>97014</v>
      </c>
      <c r="K799" s="2">
        <v>97.01</v>
      </c>
      <c r="L799" s="2">
        <v>1021.2</v>
      </c>
      <c r="M799" s="2">
        <v>95992.8</v>
      </c>
      <c r="N799" s="2">
        <v>95.99</v>
      </c>
      <c r="O799" s="3">
        <v>44982</v>
      </c>
      <c r="P799" t="s">
        <v>62</v>
      </c>
      <c r="Q799" t="s">
        <v>34</v>
      </c>
      <c r="R799">
        <v>2023</v>
      </c>
      <c r="S799" t="s">
        <v>435</v>
      </c>
      <c r="T799" t="s">
        <v>70</v>
      </c>
      <c r="U799" t="s">
        <v>59</v>
      </c>
    </row>
    <row r="800" spans="1:21" x14ac:dyDescent="0.3">
      <c r="A800" t="s">
        <v>47</v>
      </c>
      <c r="B800" t="s">
        <v>468</v>
      </c>
      <c r="C800" t="s">
        <v>56</v>
      </c>
      <c r="D800" t="s">
        <v>24</v>
      </c>
      <c r="E800" s="2">
        <v>1101.25</v>
      </c>
      <c r="F800" s="2">
        <v>120</v>
      </c>
      <c r="G800" s="2">
        <v>12</v>
      </c>
      <c r="H800" s="2">
        <v>13215</v>
      </c>
      <c r="I800">
        <v>0</v>
      </c>
      <c r="J800" s="2">
        <v>13215</v>
      </c>
      <c r="K800" s="2">
        <v>13.21</v>
      </c>
      <c r="L800" s="2">
        <v>132150</v>
      </c>
      <c r="M800" s="2">
        <v>-118935</v>
      </c>
      <c r="N800" s="2">
        <v>-118.94</v>
      </c>
      <c r="O800" s="3">
        <v>44983</v>
      </c>
      <c r="P800" t="s">
        <v>62</v>
      </c>
      <c r="Q800" t="s">
        <v>34</v>
      </c>
      <c r="R800">
        <v>2023</v>
      </c>
      <c r="S800" t="s">
        <v>469</v>
      </c>
      <c r="T800" t="s">
        <v>58</v>
      </c>
      <c r="U800" t="s">
        <v>37</v>
      </c>
    </row>
    <row r="801" spans="1:21" x14ac:dyDescent="0.3">
      <c r="A801" t="s">
        <v>30</v>
      </c>
      <c r="B801" t="s">
        <v>470</v>
      </c>
      <c r="C801" t="s">
        <v>61</v>
      </c>
      <c r="D801" t="s">
        <v>158</v>
      </c>
      <c r="E801" s="2">
        <v>1903.74</v>
      </c>
      <c r="F801" s="2">
        <v>250</v>
      </c>
      <c r="G801" s="2">
        <v>15</v>
      </c>
      <c r="H801" s="2">
        <v>28556.1</v>
      </c>
      <c r="I801">
        <v>2855.61</v>
      </c>
      <c r="J801" s="2">
        <v>25700.49</v>
      </c>
      <c r="K801" s="2">
        <v>25.7</v>
      </c>
      <c r="L801" s="2">
        <v>475935</v>
      </c>
      <c r="M801" s="2">
        <v>-450234.51</v>
      </c>
      <c r="N801" s="2">
        <v>-450.23</v>
      </c>
      <c r="O801" s="3">
        <v>44984</v>
      </c>
      <c r="P801" t="s">
        <v>62</v>
      </c>
      <c r="Q801" t="s">
        <v>34</v>
      </c>
      <c r="R801">
        <v>2023</v>
      </c>
      <c r="S801" t="s">
        <v>471</v>
      </c>
      <c r="T801" t="s">
        <v>64</v>
      </c>
      <c r="U801" t="s">
        <v>29</v>
      </c>
    </row>
    <row r="802" spans="1:21" x14ac:dyDescent="0.3">
      <c r="A802" t="s">
        <v>42</v>
      </c>
      <c r="B802" t="s">
        <v>472</v>
      </c>
      <c r="C802" t="s">
        <v>32</v>
      </c>
      <c r="D802" t="s">
        <v>228</v>
      </c>
      <c r="E802" s="2">
        <v>3261.27</v>
      </c>
      <c r="F802" s="2">
        <v>10</v>
      </c>
      <c r="G802" s="2">
        <v>350</v>
      </c>
      <c r="H802" s="2">
        <v>1141444.5</v>
      </c>
      <c r="I802">
        <v>171216.67</v>
      </c>
      <c r="J802" s="2">
        <v>970227.83</v>
      </c>
      <c r="K802" s="2">
        <v>970.23</v>
      </c>
      <c r="L802" s="2">
        <v>32612.7</v>
      </c>
      <c r="M802" s="2">
        <v>937615.13</v>
      </c>
      <c r="N802" s="2">
        <v>937.62</v>
      </c>
      <c r="O802" s="3">
        <v>44984</v>
      </c>
      <c r="P802" t="s">
        <v>62</v>
      </c>
      <c r="Q802" t="s">
        <v>34</v>
      </c>
      <c r="R802">
        <v>2023</v>
      </c>
      <c r="S802" t="s">
        <v>473</v>
      </c>
      <c r="T802" t="s">
        <v>36</v>
      </c>
      <c r="U802" t="s">
        <v>54</v>
      </c>
    </row>
    <row r="803" spans="1:21" x14ac:dyDescent="0.3">
      <c r="A803" t="s">
        <v>47</v>
      </c>
      <c r="B803" t="s">
        <v>474</v>
      </c>
      <c r="C803" t="s">
        <v>95</v>
      </c>
      <c r="D803" t="s">
        <v>24</v>
      </c>
      <c r="E803" s="2">
        <v>892.33</v>
      </c>
      <c r="F803" s="2">
        <v>260</v>
      </c>
      <c r="G803" s="2">
        <v>12</v>
      </c>
      <c r="H803" s="2">
        <v>10707.96</v>
      </c>
      <c r="I803">
        <v>0</v>
      </c>
      <c r="J803" s="2">
        <v>10707.96</v>
      </c>
      <c r="K803" s="2">
        <v>10.71</v>
      </c>
      <c r="L803" s="2">
        <v>232005.8</v>
      </c>
      <c r="M803" s="2">
        <v>-221297.84</v>
      </c>
      <c r="N803" s="2">
        <v>-221.3</v>
      </c>
      <c r="O803" s="3">
        <v>44985</v>
      </c>
      <c r="P803" t="s">
        <v>62</v>
      </c>
      <c r="Q803" t="s">
        <v>34</v>
      </c>
      <c r="R803">
        <v>2023</v>
      </c>
      <c r="S803" t="s">
        <v>475</v>
      </c>
      <c r="T803" t="s">
        <v>97</v>
      </c>
      <c r="U803" t="s">
        <v>54</v>
      </c>
    </row>
    <row r="804" spans="1:21" x14ac:dyDescent="0.3">
      <c r="A804" t="s">
        <v>21</v>
      </c>
      <c r="B804" t="s">
        <v>338</v>
      </c>
      <c r="C804" t="s">
        <v>95</v>
      </c>
      <c r="D804" t="s">
        <v>24</v>
      </c>
      <c r="E804" s="2">
        <v>1930.79</v>
      </c>
      <c r="F804" s="2">
        <v>260</v>
      </c>
      <c r="G804" s="2">
        <v>125</v>
      </c>
      <c r="H804" s="2">
        <v>241348.75</v>
      </c>
      <c r="I804">
        <v>0</v>
      </c>
      <c r="J804" s="2">
        <v>241348.75</v>
      </c>
      <c r="K804" s="2">
        <v>241.35</v>
      </c>
      <c r="L804" s="2">
        <v>502005.4</v>
      </c>
      <c r="M804" s="2">
        <v>-260656.65</v>
      </c>
      <c r="N804" s="2">
        <v>-260.66000000000003</v>
      </c>
      <c r="O804" s="3">
        <v>44988</v>
      </c>
      <c r="P804" t="s">
        <v>87</v>
      </c>
      <c r="Q804" t="s">
        <v>34</v>
      </c>
      <c r="R804">
        <v>2023</v>
      </c>
      <c r="S804" t="s">
        <v>339</v>
      </c>
      <c r="T804" t="s">
        <v>97</v>
      </c>
      <c r="U804" t="s">
        <v>41</v>
      </c>
    </row>
    <row r="805" spans="1:21" x14ac:dyDescent="0.3">
      <c r="A805" t="s">
        <v>47</v>
      </c>
      <c r="B805" t="s">
        <v>476</v>
      </c>
      <c r="C805" t="s">
        <v>95</v>
      </c>
      <c r="D805" t="s">
        <v>158</v>
      </c>
      <c r="E805" s="2">
        <v>1535.44</v>
      </c>
      <c r="F805" s="2">
        <v>260</v>
      </c>
      <c r="G805" s="2">
        <v>12</v>
      </c>
      <c r="H805" s="2">
        <v>18425.28</v>
      </c>
      <c r="I805">
        <v>1842.53</v>
      </c>
      <c r="J805" s="2">
        <v>16582.75</v>
      </c>
      <c r="K805" s="2">
        <v>16.579999999999998</v>
      </c>
      <c r="L805" s="2">
        <v>399214.4</v>
      </c>
      <c r="M805" s="2">
        <v>-382631.65</v>
      </c>
      <c r="N805" s="2">
        <v>-382.63</v>
      </c>
      <c r="O805" s="3">
        <v>44988</v>
      </c>
      <c r="P805" t="s">
        <v>87</v>
      </c>
      <c r="Q805" t="s">
        <v>34</v>
      </c>
      <c r="R805">
        <v>2023</v>
      </c>
      <c r="S805" t="s">
        <v>477</v>
      </c>
      <c r="T805" t="s">
        <v>97</v>
      </c>
      <c r="U805" t="s">
        <v>51</v>
      </c>
    </row>
    <row r="806" spans="1:21" x14ac:dyDescent="0.3">
      <c r="A806" t="s">
        <v>47</v>
      </c>
      <c r="B806" t="s">
        <v>368</v>
      </c>
      <c r="C806" t="s">
        <v>32</v>
      </c>
      <c r="D806" t="s">
        <v>68</v>
      </c>
      <c r="E806" s="2">
        <v>1936.04</v>
      </c>
      <c r="F806" s="2">
        <v>10</v>
      </c>
      <c r="G806" s="2">
        <v>12</v>
      </c>
      <c r="H806" s="2">
        <v>23232.48</v>
      </c>
      <c r="I806">
        <v>1161.6199999999999</v>
      </c>
      <c r="J806" s="2">
        <v>22070.86</v>
      </c>
      <c r="K806" s="2">
        <v>22.07</v>
      </c>
      <c r="L806" s="2">
        <v>19360.400000000001</v>
      </c>
      <c r="M806" s="2">
        <v>2710.46</v>
      </c>
      <c r="N806" s="2">
        <v>2.71</v>
      </c>
      <c r="O806" s="3">
        <v>44988</v>
      </c>
      <c r="P806" t="s">
        <v>87</v>
      </c>
      <c r="Q806" t="s">
        <v>34</v>
      </c>
      <c r="R806">
        <v>2023</v>
      </c>
      <c r="S806" t="s">
        <v>369</v>
      </c>
      <c r="T806" t="s">
        <v>36</v>
      </c>
      <c r="U806" t="s">
        <v>65</v>
      </c>
    </row>
    <row r="807" spans="1:21" x14ac:dyDescent="0.3">
      <c r="A807" t="s">
        <v>42</v>
      </c>
      <c r="B807" t="s">
        <v>478</v>
      </c>
      <c r="C807" t="s">
        <v>95</v>
      </c>
      <c r="D807" t="s">
        <v>158</v>
      </c>
      <c r="E807" s="2">
        <v>2247.54</v>
      </c>
      <c r="F807" s="2">
        <v>260</v>
      </c>
      <c r="G807" s="2">
        <v>350</v>
      </c>
      <c r="H807" s="2">
        <v>786639</v>
      </c>
      <c r="I807">
        <v>78663.899999999994</v>
      </c>
      <c r="J807" s="2">
        <v>707975.1</v>
      </c>
      <c r="K807" s="2">
        <v>707.98</v>
      </c>
      <c r="L807" s="2">
        <v>584360.4</v>
      </c>
      <c r="M807" s="2">
        <v>123614.7</v>
      </c>
      <c r="N807" s="2">
        <v>123.61</v>
      </c>
      <c r="O807" s="3">
        <v>44989</v>
      </c>
      <c r="P807" t="s">
        <v>87</v>
      </c>
      <c r="Q807" t="s">
        <v>34</v>
      </c>
      <c r="R807">
        <v>2023</v>
      </c>
      <c r="S807" t="s">
        <v>479</v>
      </c>
      <c r="T807" t="s">
        <v>97</v>
      </c>
      <c r="U807" t="s">
        <v>65</v>
      </c>
    </row>
    <row r="808" spans="1:21" x14ac:dyDescent="0.3">
      <c r="A808" t="s">
        <v>30</v>
      </c>
      <c r="B808" t="s">
        <v>480</v>
      </c>
      <c r="C808" t="s">
        <v>32</v>
      </c>
      <c r="D808" t="s">
        <v>24</v>
      </c>
      <c r="E808" s="2">
        <v>1288.26</v>
      </c>
      <c r="F808" s="2">
        <v>10</v>
      </c>
      <c r="G808" s="2">
        <v>15</v>
      </c>
      <c r="H808" s="2">
        <v>19323.900000000001</v>
      </c>
      <c r="I808">
        <v>0</v>
      </c>
      <c r="J808" s="2">
        <v>19323.900000000001</v>
      </c>
      <c r="K808" s="2">
        <v>19.32</v>
      </c>
      <c r="L808" s="2">
        <v>12882.6</v>
      </c>
      <c r="M808" s="2">
        <v>6441.3</v>
      </c>
      <c r="N808" s="2">
        <v>6.44</v>
      </c>
      <c r="O808" s="3">
        <v>44989</v>
      </c>
      <c r="P808" t="s">
        <v>87</v>
      </c>
      <c r="Q808" t="s">
        <v>34</v>
      </c>
      <c r="R808">
        <v>2023</v>
      </c>
      <c r="S808" t="s">
        <v>481</v>
      </c>
      <c r="T808" t="s">
        <v>36</v>
      </c>
      <c r="U808" t="s">
        <v>54</v>
      </c>
    </row>
    <row r="809" spans="1:21" x14ac:dyDescent="0.3">
      <c r="A809" t="s">
        <v>47</v>
      </c>
      <c r="B809" t="s">
        <v>482</v>
      </c>
      <c r="C809" t="s">
        <v>23</v>
      </c>
      <c r="D809" t="s">
        <v>24</v>
      </c>
      <c r="E809" s="2">
        <v>1743.16</v>
      </c>
      <c r="F809" s="2">
        <v>5</v>
      </c>
      <c r="G809" s="2">
        <v>12</v>
      </c>
      <c r="H809" s="2">
        <v>20917.919999999998</v>
      </c>
      <c r="I809">
        <v>0</v>
      </c>
      <c r="J809" s="2">
        <v>20917.919999999998</v>
      </c>
      <c r="K809" s="2">
        <v>20.92</v>
      </c>
      <c r="L809" s="2">
        <v>8715.7999999999993</v>
      </c>
      <c r="M809" s="2">
        <v>12202.12</v>
      </c>
      <c r="N809" s="2">
        <v>12.2</v>
      </c>
      <c r="O809" s="3">
        <v>44990</v>
      </c>
      <c r="P809" t="s">
        <v>87</v>
      </c>
      <c r="Q809" t="s">
        <v>34</v>
      </c>
      <c r="R809">
        <v>2023</v>
      </c>
      <c r="S809" t="s">
        <v>483</v>
      </c>
      <c r="T809" t="s">
        <v>28</v>
      </c>
      <c r="U809" t="s">
        <v>46</v>
      </c>
    </row>
    <row r="810" spans="1:21" x14ac:dyDescent="0.3">
      <c r="A810" t="s">
        <v>47</v>
      </c>
      <c r="B810" t="s">
        <v>348</v>
      </c>
      <c r="C810" t="s">
        <v>32</v>
      </c>
      <c r="D810" t="s">
        <v>68</v>
      </c>
      <c r="E810" s="2">
        <v>992.18</v>
      </c>
      <c r="F810" s="2">
        <v>10</v>
      </c>
      <c r="G810" s="2">
        <v>12</v>
      </c>
      <c r="H810" s="2">
        <v>11906.16</v>
      </c>
      <c r="I810">
        <v>595.30999999999995</v>
      </c>
      <c r="J810" s="2">
        <v>11310.85</v>
      </c>
      <c r="K810" s="2">
        <v>11.31</v>
      </c>
      <c r="L810" s="2">
        <v>9921.7999999999993</v>
      </c>
      <c r="M810" s="2">
        <v>1389.05</v>
      </c>
      <c r="N810" s="2">
        <v>1.39</v>
      </c>
      <c r="O810" s="3">
        <v>44990</v>
      </c>
      <c r="P810" t="s">
        <v>87</v>
      </c>
      <c r="Q810" t="s">
        <v>34</v>
      </c>
      <c r="R810">
        <v>2023</v>
      </c>
      <c r="S810" t="s">
        <v>349</v>
      </c>
      <c r="T810" t="s">
        <v>36</v>
      </c>
      <c r="U810" t="s">
        <v>65</v>
      </c>
    </row>
    <row r="811" spans="1:21" x14ac:dyDescent="0.3">
      <c r="A811" t="s">
        <v>30</v>
      </c>
      <c r="B811" t="s">
        <v>484</v>
      </c>
      <c r="C811" t="s">
        <v>95</v>
      </c>
      <c r="D811" t="s">
        <v>228</v>
      </c>
      <c r="E811" s="2">
        <v>636.41</v>
      </c>
      <c r="F811" s="2">
        <v>260</v>
      </c>
      <c r="G811" s="2">
        <v>15</v>
      </c>
      <c r="H811" s="2">
        <v>9546.15</v>
      </c>
      <c r="I811">
        <v>1431.92</v>
      </c>
      <c r="J811" s="2">
        <v>8114.23</v>
      </c>
      <c r="K811" s="2">
        <v>8.11</v>
      </c>
      <c r="L811" s="2">
        <v>165466.6</v>
      </c>
      <c r="M811" s="2">
        <v>-157352.37</v>
      </c>
      <c r="N811" s="2">
        <v>-157.35</v>
      </c>
      <c r="O811" s="3">
        <v>44991</v>
      </c>
      <c r="P811" t="s">
        <v>87</v>
      </c>
      <c r="Q811" t="s">
        <v>34</v>
      </c>
      <c r="R811">
        <v>2023</v>
      </c>
      <c r="S811" t="s">
        <v>485</v>
      </c>
      <c r="T811" t="s">
        <v>97</v>
      </c>
      <c r="U811" t="s">
        <v>65</v>
      </c>
    </row>
    <row r="812" spans="1:21" x14ac:dyDescent="0.3">
      <c r="A812" t="s">
        <v>42</v>
      </c>
      <c r="B812" t="s">
        <v>486</v>
      </c>
      <c r="C812" t="s">
        <v>32</v>
      </c>
      <c r="D812" t="s">
        <v>228</v>
      </c>
      <c r="E812" s="2">
        <v>2370.4</v>
      </c>
      <c r="F812" s="2">
        <v>10</v>
      </c>
      <c r="G812" s="2">
        <v>350</v>
      </c>
      <c r="H812" s="2">
        <v>829640</v>
      </c>
      <c r="I812">
        <v>124446</v>
      </c>
      <c r="J812" s="2">
        <v>705194</v>
      </c>
      <c r="K812" s="2">
        <v>705.19</v>
      </c>
      <c r="L812" s="2">
        <v>23704</v>
      </c>
      <c r="M812" s="2">
        <v>681490</v>
      </c>
      <c r="N812" s="2">
        <v>681.49</v>
      </c>
      <c r="O812" s="3">
        <v>44992</v>
      </c>
      <c r="P812" t="s">
        <v>87</v>
      </c>
      <c r="Q812" t="s">
        <v>34</v>
      </c>
      <c r="R812">
        <v>2023</v>
      </c>
      <c r="S812" t="s">
        <v>487</v>
      </c>
      <c r="T812" t="s">
        <v>36</v>
      </c>
      <c r="U812" t="s">
        <v>29</v>
      </c>
    </row>
    <row r="813" spans="1:21" x14ac:dyDescent="0.3">
      <c r="A813" t="s">
        <v>42</v>
      </c>
      <c r="B813" t="s">
        <v>448</v>
      </c>
      <c r="C813" t="s">
        <v>95</v>
      </c>
      <c r="D813" t="s">
        <v>158</v>
      </c>
      <c r="E813" s="2">
        <v>3169.84</v>
      </c>
      <c r="F813" s="2">
        <v>260</v>
      </c>
      <c r="G813" s="2">
        <v>350</v>
      </c>
      <c r="H813" s="2">
        <v>1109444</v>
      </c>
      <c r="I813">
        <v>110944.4</v>
      </c>
      <c r="J813" s="2">
        <v>998499.6</v>
      </c>
      <c r="K813" s="2">
        <v>998.5</v>
      </c>
      <c r="L813" s="2">
        <v>824158.4</v>
      </c>
      <c r="M813" s="2">
        <v>174341.2</v>
      </c>
      <c r="N813" s="2">
        <v>174.34</v>
      </c>
      <c r="O813" s="3">
        <v>44992</v>
      </c>
      <c r="P813" t="s">
        <v>87</v>
      </c>
      <c r="Q813" t="s">
        <v>34</v>
      </c>
      <c r="R813">
        <v>2023</v>
      </c>
      <c r="S813" t="s">
        <v>449</v>
      </c>
      <c r="T813" t="s">
        <v>97</v>
      </c>
      <c r="U813" t="s">
        <v>59</v>
      </c>
    </row>
    <row r="814" spans="1:21" x14ac:dyDescent="0.3">
      <c r="A814" t="s">
        <v>21</v>
      </c>
      <c r="B814" t="s">
        <v>342</v>
      </c>
      <c r="C814" t="s">
        <v>95</v>
      </c>
      <c r="D814" t="s">
        <v>68</v>
      </c>
      <c r="E814" s="2">
        <v>2156.62</v>
      </c>
      <c r="F814" s="2">
        <v>260</v>
      </c>
      <c r="G814" s="2">
        <v>125</v>
      </c>
      <c r="H814" s="2">
        <v>269577.5</v>
      </c>
      <c r="I814">
        <v>13478.88</v>
      </c>
      <c r="J814" s="2">
        <v>256098.62</v>
      </c>
      <c r="K814" s="2">
        <v>256.10000000000002</v>
      </c>
      <c r="L814" s="2">
        <v>560721.19999999995</v>
      </c>
      <c r="M814" s="2">
        <v>-304622.58</v>
      </c>
      <c r="N814" s="2">
        <v>-304.62</v>
      </c>
      <c r="O814" s="3">
        <v>44993</v>
      </c>
      <c r="P814" t="s">
        <v>87</v>
      </c>
      <c r="Q814" t="s">
        <v>34</v>
      </c>
      <c r="R814">
        <v>2023</v>
      </c>
      <c r="S814" t="s">
        <v>343</v>
      </c>
      <c r="T814" t="s">
        <v>97</v>
      </c>
      <c r="U814" t="s">
        <v>29</v>
      </c>
    </row>
    <row r="815" spans="1:21" x14ac:dyDescent="0.3">
      <c r="A815" t="s">
        <v>38</v>
      </c>
      <c r="B815" t="s">
        <v>488</v>
      </c>
      <c r="C815" t="s">
        <v>95</v>
      </c>
      <c r="D815" t="s">
        <v>24</v>
      </c>
      <c r="E815" s="2">
        <v>632.92999999999995</v>
      </c>
      <c r="F815" s="2">
        <v>260</v>
      </c>
      <c r="G815" s="2">
        <v>300</v>
      </c>
      <c r="H815" s="2">
        <v>189879</v>
      </c>
      <c r="I815">
        <v>0</v>
      </c>
      <c r="J815" s="2">
        <v>189879</v>
      </c>
      <c r="K815" s="2">
        <v>189.88</v>
      </c>
      <c r="L815" s="2">
        <v>164561.79999999999</v>
      </c>
      <c r="M815" s="2">
        <v>25317.200000000001</v>
      </c>
      <c r="N815" s="2">
        <v>25.32</v>
      </c>
      <c r="O815" s="3">
        <v>44994</v>
      </c>
      <c r="P815" t="s">
        <v>87</v>
      </c>
      <c r="Q815" t="s">
        <v>34</v>
      </c>
      <c r="R815">
        <v>2023</v>
      </c>
      <c r="S815" t="s">
        <v>489</v>
      </c>
      <c r="T815" t="s">
        <v>97</v>
      </c>
      <c r="U815" t="s">
        <v>29</v>
      </c>
    </row>
    <row r="816" spans="1:21" x14ac:dyDescent="0.3">
      <c r="A816" t="s">
        <v>42</v>
      </c>
      <c r="B816" t="s">
        <v>350</v>
      </c>
      <c r="C816" t="s">
        <v>23</v>
      </c>
      <c r="D816" t="s">
        <v>158</v>
      </c>
      <c r="E816" s="2">
        <v>2226.6</v>
      </c>
      <c r="F816" s="2">
        <v>5</v>
      </c>
      <c r="G816" s="2">
        <v>350</v>
      </c>
      <c r="H816" s="2">
        <v>779310</v>
      </c>
      <c r="I816">
        <v>77931</v>
      </c>
      <c r="J816" s="2">
        <v>701379</v>
      </c>
      <c r="K816" s="2">
        <v>701.38</v>
      </c>
      <c r="L816" s="2">
        <v>11133</v>
      </c>
      <c r="M816" s="2">
        <v>690246</v>
      </c>
      <c r="N816" s="2">
        <v>690.25</v>
      </c>
      <c r="O816" s="3">
        <v>44994</v>
      </c>
      <c r="P816" t="s">
        <v>87</v>
      </c>
      <c r="Q816" t="s">
        <v>34</v>
      </c>
      <c r="R816">
        <v>2023</v>
      </c>
      <c r="S816" t="s">
        <v>351</v>
      </c>
      <c r="T816" t="s">
        <v>28</v>
      </c>
      <c r="U816" t="s">
        <v>41</v>
      </c>
    </row>
    <row r="817" spans="1:21" x14ac:dyDescent="0.3">
      <c r="A817" t="s">
        <v>38</v>
      </c>
      <c r="B817" t="s">
        <v>490</v>
      </c>
      <c r="C817" t="s">
        <v>61</v>
      </c>
      <c r="D817" t="s">
        <v>228</v>
      </c>
      <c r="E817" s="2">
        <v>895.7</v>
      </c>
      <c r="F817" s="2">
        <v>250</v>
      </c>
      <c r="G817" s="2">
        <v>300</v>
      </c>
      <c r="H817" s="2">
        <v>268710</v>
      </c>
      <c r="I817">
        <v>40306.5</v>
      </c>
      <c r="J817" s="2">
        <v>228403.5</v>
      </c>
      <c r="K817" s="2">
        <v>228.4</v>
      </c>
      <c r="L817" s="2">
        <v>223925</v>
      </c>
      <c r="M817" s="2">
        <v>4478.5</v>
      </c>
      <c r="N817" s="2">
        <v>4.4800000000000004</v>
      </c>
      <c r="O817" s="3">
        <v>44995</v>
      </c>
      <c r="P817" t="s">
        <v>87</v>
      </c>
      <c r="Q817" t="s">
        <v>34</v>
      </c>
      <c r="R817">
        <v>2023</v>
      </c>
      <c r="S817" t="s">
        <v>491</v>
      </c>
      <c r="T817" t="s">
        <v>64</v>
      </c>
      <c r="U817" t="s">
        <v>59</v>
      </c>
    </row>
    <row r="818" spans="1:21" x14ac:dyDescent="0.3">
      <c r="A818" t="s">
        <v>21</v>
      </c>
      <c r="B818" t="s">
        <v>492</v>
      </c>
      <c r="C818" t="s">
        <v>95</v>
      </c>
      <c r="D818" t="s">
        <v>68</v>
      </c>
      <c r="E818" s="2">
        <v>2307.0700000000002</v>
      </c>
      <c r="F818" s="2">
        <v>260</v>
      </c>
      <c r="G818" s="2">
        <v>125</v>
      </c>
      <c r="H818" s="2">
        <v>288383.75</v>
      </c>
      <c r="I818">
        <v>14419.19</v>
      </c>
      <c r="J818" s="2">
        <v>273964.56</v>
      </c>
      <c r="K818" s="2">
        <v>273.95999999999998</v>
      </c>
      <c r="L818" s="2">
        <v>599838.19999999995</v>
      </c>
      <c r="M818" s="2">
        <v>-325873.64</v>
      </c>
      <c r="N818" s="2">
        <v>-325.87</v>
      </c>
      <c r="O818" s="3">
        <v>44996</v>
      </c>
      <c r="P818" t="s">
        <v>87</v>
      </c>
      <c r="Q818" t="s">
        <v>34</v>
      </c>
      <c r="R818">
        <v>2023</v>
      </c>
      <c r="S818" t="s">
        <v>493</v>
      </c>
      <c r="T818" t="s">
        <v>97</v>
      </c>
      <c r="U818" t="s">
        <v>54</v>
      </c>
    </row>
    <row r="819" spans="1:21" x14ac:dyDescent="0.3">
      <c r="A819" t="s">
        <v>30</v>
      </c>
      <c r="B819" t="s">
        <v>494</v>
      </c>
      <c r="C819" t="s">
        <v>67</v>
      </c>
      <c r="D819" t="s">
        <v>228</v>
      </c>
      <c r="E819" s="2">
        <v>1293.26</v>
      </c>
      <c r="F819" s="2">
        <v>3</v>
      </c>
      <c r="G819" s="2">
        <v>15</v>
      </c>
      <c r="H819" s="2">
        <v>19398.900000000001</v>
      </c>
      <c r="I819">
        <v>2909.84</v>
      </c>
      <c r="J819" s="2">
        <v>16489.060000000001</v>
      </c>
      <c r="K819" s="2">
        <v>16.489999999999998</v>
      </c>
      <c r="L819" s="2">
        <v>3879.78</v>
      </c>
      <c r="M819" s="2">
        <v>12609.28</v>
      </c>
      <c r="N819" s="2">
        <v>12.61</v>
      </c>
      <c r="O819" s="3">
        <v>44997</v>
      </c>
      <c r="P819" t="s">
        <v>87</v>
      </c>
      <c r="Q819" t="s">
        <v>34</v>
      </c>
      <c r="R819">
        <v>2023</v>
      </c>
      <c r="S819" t="s">
        <v>495</v>
      </c>
      <c r="T819" t="s">
        <v>70</v>
      </c>
      <c r="U819" t="s">
        <v>46</v>
      </c>
    </row>
    <row r="820" spans="1:21" x14ac:dyDescent="0.3">
      <c r="A820" t="s">
        <v>21</v>
      </c>
      <c r="B820" t="s">
        <v>496</v>
      </c>
      <c r="C820" t="s">
        <v>56</v>
      </c>
      <c r="D820" t="s">
        <v>228</v>
      </c>
      <c r="E820" s="2">
        <v>2347</v>
      </c>
      <c r="F820" s="2">
        <v>120</v>
      </c>
      <c r="G820" s="2">
        <v>125</v>
      </c>
      <c r="H820" s="2">
        <v>293375</v>
      </c>
      <c r="I820">
        <v>44006.25</v>
      </c>
      <c r="J820" s="2">
        <v>249368.75</v>
      </c>
      <c r="K820" s="2">
        <v>249.37</v>
      </c>
      <c r="L820" s="2">
        <v>281640</v>
      </c>
      <c r="M820" s="2">
        <v>-32271.25</v>
      </c>
      <c r="N820" s="2">
        <v>-32.270000000000003</v>
      </c>
      <c r="O820" s="3">
        <v>44997</v>
      </c>
      <c r="P820" t="s">
        <v>87</v>
      </c>
      <c r="Q820" t="s">
        <v>34</v>
      </c>
      <c r="R820">
        <v>2023</v>
      </c>
      <c r="S820" t="s">
        <v>497</v>
      </c>
      <c r="T820" t="s">
        <v>58</v>
      </c>
      <c r="U820" t="s">
        <v>59</v>
      </c>
    </row>
    <row r="821" spans="1:21" x14ac:dyDescent="0.3">
      <c r="A821" t="s">
        <v>42</v>
      </c>
      <c r="B821" t="s">
        <v>402</v>
      </c>
      <c r="C821" t="s">
        <v>32</v>
      </c>
      <c r="D821" t="s">
        <v>68</v>
      </c>
      <c r="E821" s="2">
        <v>2381.88</v>
      </c>
      <c r="F821" s="2">
        <v>10</v>
      </c>
      <c r="G821" s="2">
        <v>350</v>
      </c>
      <c r="H821" s="2">
        <v>833658</v>
      </c>
      <c r="I821">
        <v>41682.9</v>
      </c>
      <c r="J821" s="2">
        <v>791975.1</v>
      </c>
      <c r="K821" s="2">
        <v>791.98</v>
      </c>
      <c r="L821" s="2">
        <v>23818.799999999999</v>
      </c>
      <c r="M821" s="2">
        <v>768156.3</v>
      </c>
      <c r="N821" s="2">
        <v>768.16</v>
      </c>
      <c r="O821" s="3">
        <v>44997</v>
      </c>
      <c r="P821" t="s">
        <v>87</v>
      </c>
      <c r="Q821" t="s">
        <v>34</v>
      </c>
      <c r="R821">
        <v>2023</v>
      </c>
      <c r="S821" t="s">
        <v>403</v>
      </c>
      <c r="T821" t="s">
        <v>36</v>
      </c>
      <c r="U821" t="s">
        <v>41</v>
      </c>
    </row>
    <row r="822" spans="1:21" x14ac:dyDescent="0.3">
      <c r="A822" t="s">
        <v>30</v>
      </c>
      <c r="B822" t="s">
        <v>498</v>
      </c>
      <c r="C822" t="s">
        <v>95</v>
      </c>
      <c r="D822" t="s">
        <v>24</v>
      </c>
      <c r="E822" s="2">
        <v>548.33000000000004</v>
      </c>
      <c r="F822" s="2">
        <v>260</v>
      </c>
      <c r="G822" s="2">
        <v>15</v>
      </c>
      <c r="H822" s="2">
        <v>8224.9500000000007</v>
      </c>
      <c r="I822">
        <v>0</v>
      </c>
      <c r="J822" s="2">
        <v>8224.9500000000007</v>
      </c>
      <c r="K822" s="2">
        <v>8.2200000000000006</v>
      </c>
      <c r="L822" s="2">
        <v>142565.79999999999</v>
      </c>
      <c r="M822" s="2">
        <v>-134340.85</v>
      </c>
      <c r="N822" s="2">
        <v>-134.34</v>
      </c>
      <c r="O822" s="3">
        <v>44997</v>
      </c>
      <c r="P822" t="s">
        <v>87</v>
      </c>
      <c r="Q822" t="s">
        <v>34</v>
      </c>
      <c r="R822">
        <v>2023</v>
      </c>
      <c r="S822" t="s">
        <v>499</v>
      </c>
      <c r="T822" t="s">
        <v>97</v>
      </c>
      <c r="U822" t="s">
        <v>59</v>
      </c>
    </row>
    <row r="823" spans="1:21" x14ac:dyDescent="0.3">
      <c r="A823" t="s">
        <v>30</v>
      </c>
      <c r="B823" t="s">
        <v>500</v>
      </c>
      <c r="C823" t="s">
        <v>32</v>
      </c>
      <c r="D823" t="s">
        <v>24</v>
      </c>
      <c r="E823" s="2">
        <v>651.35</v>
      </c>
      <c r="F823" s="2">
        <v>10</v>
      </c>
      <c r="G823" s="2">
        <v>15</v>
      </c>
      <c r="H823" s="2">
        <v>9770.25</v>
      </c>
      <c r="I823">
        <v>0</v>
      </c>
      <c r="J823" s="2">
        <v>9770.25</v>
      </c>
      <c r="K823" s="2">
        <v>9.77</v>
      </c>
      <c r="L823" s="2">
        <v>6513.5</v>
      </c>
      <c r="M823" s="2">
        <v>3256.75</v>
      </c>
      <c r="N823" s="2">
        <v>3.26</v>
      </c>
      <c r="O823" s="3">
        <v>44998</v>
      </c>
      <c r="P823" t="s">
        <v>87</v>
      </c>
      <c r="Q823" t="s">
        <v>34</v>
      </c>
      <c r="R823">
        <v>2023</v>
      </c>
      <c r="S823" t="s">
        <v>501</v>
      </c>
      <c r="T823" t="s">
        <v>36</v>
      </c>
      <c r="U823" t="s">
        <v>29</v>
      </c>
    </row>
    <row r="824" spans="1:21" x14ac:dyDescent="0.3">
      <c r="A824" t="s">
        <v>47</v>
      </c>
      <c r="B824" t="s">
        <v>326</v>
      </c>
      <c r="C824" t="s">
        <v>95</v>
      </c>
      <c r="D824" t="s">
        <v>24</v>
      </c>
      <c r="E824" s="2">
        <v>867.1</v>
      </c>
      <c r="F824" s="2">
        <v>260</v>
      </c>
      <c r="G824" s="2">
        <v>12</v>
      </c>
      <c r="H824" s="2">
        <v>10405.200000000001</v>
      </c>
      <c r="I824">
        <v>0</v>
      </c>
      <c r="J824" s="2">
        <v>10405.200000000001</v>
      </c>
      <c r="K824" s="2">
        <v>10.41</v>
      </c>
      <c r="L824" s="2">
        <v>225446</v>
      </c>
      <c r="M824" s="2">
        <v>-215040.8</v>
      </c>
      <c r="N824" s="2">
        <v>-215.04</v>
      </c>
      <c r="O824" s="3">
        <v>44998</v>
      </c>
      <c r="P824" t="s">
        <v>87</v>
      </c>
      <c r="Q824" t="s">
        <v>34</v>
      </c>
      <c r="R824">
        <v>2023</v>
      </c>
      <c r="S824" t="s">
        <v>327</v>
      </c>
      <c r="T824" t="s">
        <v>97</v>
      </c>
      <c r="U824" t="s">
        <v>29</v>
      </c>
    </row>
    <row r="825" spans="1:21" x14ac:dyDescent="0.3">
      <c r="A825" t="s">
        <v>42</v>
      </c>
      <c r="B825" t="s">
        <v>502</v>
      </c>
      <c r="C825" t="s">
        <v>32</v>
      </c>
      <c r="D825" t="s">
        <v>68</v>
      </c>
      <c r="E825" s="2">
        <v>3263.16</v>
      </c>
      <c r="F825" s="2">
        <v>10</v>
      </c>
      <c r="G825" s="2">
        <v>350</v>
      </c>
      <c r="H825" s="2">
        <v>1142106</v>
      </c>
      <c r="I825">
        <v>57105.3</v>
      </c>
      <c r="J825" s="2">
        <v>1085000.7</v>
      </c>
      <c r="K825" s="2">
        <v>1085</v>
      </c>
      <c r="L825" s="2">
        <v>32631.599999999999</v>
      </c>
      <c r="M825" s="2">
        <v>1052369.1000000001</v>
      </c>
      <c r="N825" s="2">
        <v>1052.3699999999999</v>
      </c>
      <c r="O825" s="3">
        <v>44998</v>
      </c>
      <c r="P825" t="s">
        <v>87</v>
      </c>
      <c r="Q825" t="s">
        <v>34</v>
      </c>
      <c r="R825">
        <v>2023</v>
      </c>
      <c r="S825" t="s">
        <v>503</v>
      </c>
      <c r="T825" t="s">
        <v>36</v>
      </c>
      <c r="U825" t="s">
        <v>29</v>
      </c>
    </row>
    <row r="826" spans="1:21" x14ac:dyDescent="0.3">
      <c r="A826" t="s">
        <v>47</v>
      </c>
      <c r="B826" t="s">
        <v>332</v>
      </c>
      <c r="C826" t="s">
        <v>56</v>
      </c>
      <c r="D826" t="s">
        <v>68</v>
      </c>
      <c r="E826" s="2">
        <v>1723.68</v>
      </c>
      <c r="F826" s="2">
        <v>120</v>
      </c>
      <c r="G826" s="2">
        <v>12</v>
      </c>
      <c r="H826" s="2">
        <v>20684.16</v>
      </c>
      <c r="I826">
        <v>1034.21</v>
      </c>
      <c r="J826" s="2">
        <v>19649.95</v>
      </c>
      <c r="K826" s="2">
        <v>19.649999999999999</v>
      </c>
      <c r="L826" s="2">
        <v>206841.60000000001</v>
      </c>
      <c r="M826" s="2">
        <v>-187191.65</v>
      </c>
      <c r="N826" s="2">
        <v>-187.19</v>
      </c>
      <c r="O826" s="3">
        <v>44998</v>
      </c>
      <c r="P826" t="s">
        <v>87</v>
      </c>
      <c r="Q826" t="s">
        <v>34</v>
      </c>
      <c r="R826">
        <v>2023</v>
      </c>
      <c r="S826" t="s">
        <v>333</v>
      </c>
      <c r="T826" t="s">
        <v>58</v>
      </c>
      <c r="U826" t="s">
        <v>54</v>
      </c>
    </row>
    <row r="827" spans="1:21" x14ac:dyDescent="0.3">
      <c r="A827" t="s">
        <v>47</v>
      </c>
      <c r="B827" t="s">
        <v>504</v>
      </c>
      <c r="C827" t="s">
        <v>95</v>
      </c>
      <c r="D827" t="s">
        <v>158</v>
      </c>
      <c r="E827" s="2">
        <v>855.36</v>
      </c>
      <c r="F827" s="2">
        <v>260</v>
      </c>
      <c r="G827" s="2">
        <v>12</v>
      </c>
      <c r="H827" s="2">
        <v>10264.32</v>
      </c>
      <c r="I827">
        <v>1026.43</v>
      </c>
      <c r="J827" s="2">
        <v>9237.89</v>
      </c>
      <c r="K827" s="2">
        <v>9.24</v>
      </c>
      <c r="L827" s="2">
        <v>222393.60000000001</v>
      </c>
      <c r="M827" s="2">
        <v>-213155.71</v>
      </c>
      <c r="N827" s="2">
        <v>-213.16</v>
      </c>
      <c r="O827" s="3">
        <v>44999</v>
      </c>
      <c r="P827" t="s">
        <v>87</v>
      </c>
      <c r="Q827" t="s">
        <v>34</v>
      </c>
      <c r="R827">
        <v>2023</v>
      </c>
      <c r="S827" t="s">
        <v>505</v>
      </c>
      <c r="T827" t="s">
        <v>97</v>
      </c>
      <c r="U827" t="s">
        <v>41</v>
      </c>
    </row>
    <row r="828" spans="1:21" x14ac:dyDescent="0.3">
      <c r="A828" t="s">
        <v>30</v>
      </c>
      <c r="B828" t="s">
        <v>506</v>
      </c>
      <c r="C828" t="s">
        <v>61</v>
      </c>
      <c r="D828" t="s">
        <v>158</v>
      </c>
      <c r="E828" s="2">
        <v>912.73</v>
      </c>
      <c r="F828" s="2">
        <v>250</v>
      </c>
      <c r="G828" s="2">
        <v>15</v>
      </c>
      <c r="H828" s="2">
        <v>13690.95</v>
      </c>
      <c r="I828">
        <v>1369.1</v>
      </c>
      <c r="J828" s="2">
        <v>12321.85</v>
      </c>
      <c r="K828" s="2">
        <v>12.32</v>
      </c>
      <c r="L828" s="2">
        <v>228182.5</v>
      </c>
      <c r="M828" s="2">
        <v>-215860.65</v>
      </c>
      <c r="N828" s="2">
        <v>-215.86</v>
      </c>
      <c r="O828" s="3">
        <v>45000</v>
      </c>
      <c r="P828" t="s">
        <v>87</v>
      </c>
      <c r="Q828" t="s">
        <v>34</v>
      </c>
      <c r="R828">
        <v>2023</v>
      </c>
      <c r="S828" t="s">
        <v>507</v>
      </c>
      <c r="T828" t="s">
        <v>64</v>
      </c>
      <c r="U828" t="s">
        <v>41</v>
      </c>
    </row>
    <row r="829" spans="1:21" x14ac:dyDescent="0.3">
      <c r="A829" t="s">
        <v>47</v>
      </c>
      <c r="B829" t="s">
        <v>468</v>
      </c>
      <c r="C829" t="s">
        <v>61</v>
      </c>
      <c r="D829" t="s">
        <v>24</v>
      </c>
      <c r="E829" s="2">
        <v>1958.44</v>
      </c>
      <c r="F829" s="2">
        <v>250</v>
      </c>
      <c r="G829" s="2">
        <v>12</v>
      </c>
      <c r="H829" s="2">
        <v>23501.279999999999</v>
      </c>
      <c r="I829">
        <v>0</v>
      </c>
      <c r="J829" s="2">
        <v>23501.279999999999</v>
      </c>
      <c r="K829" s="2">
        <v>23.5</v>
      </c>
      <c r="L829" s="2">
        <v>489610</v>
      </c>
      <c r="M829" s="2">
        <v>-466108.72</v>
      </c>
      <c r="N829" s="2">
        <v>-466.11</v>
      </c>
      <c r="O829" s="3">
        <v>45000</v>
      </c>
      <c r="P829" t="s">
        <v>87</v>
      </c>
      <c r="Q829" t="s">
        <v>34</v>
      </c>
      <c r="R829">
        <v>2023</v>
      </c>
      <c r="S829" t="s">
        <v>469</v>
      </c>
      <c r="T829" t="s">
        <v>64</v>
      </c>
      <c r="U829" t="s">
        <v>59</v>
      </c>
    </row>
    <row r="830" spans="1:21" x14ac:dyDescent="0.3">
      <c r="A830" t="s">
        <v>38</v>
      </c>
      <c r="B830" t="s">
        <v>440</v>
      </c>
      <c r="C830" t="s">
        <v>95</v>
      </c>
      <c r="D830" t="s">
        <v>228</v>
      </c>
      <c r="E830" s="2">
        <v>526.61</v>
      </c>
      <c r="F830" s="2">
        <v>260</v>
      </c>
      <c r="G830" s="2">
        <v>300</v>
      </c>
      <c r="H830" s="2">
        <v>157983</v>
      </c>
      <c r="I830">
        <v>23697.45</v>
      </c>
      <c r="J830" s="2">
        <v>134285.54999999999</v>
      </c>
      <c r="K830" s="2">
        <v>134.29</v>
      </c>
      <c r="L830" s="2">
        <v>136918.6</v>
      </c>
      <c r="M830" s="2">
        <v>-2633.05</v>
      </c>
      <c r="N830" s="2">
        <v>-2.63</v>
      </c>
      <c r="O830" s="3">
        <v>45001</v>
      </c>
      <c r="P830" t="s">
        <v>87</v>
      </c>
      <c r="Q830" t="s">
        <v>34</v>
      </c>
      <c r="R830">
        <v>2023</v>
      </c>
      <c r="S830" t="s">
        <v>441</v>
      </c>
      <c r="T830" t="s">
        <v>97</v>
      </c>
      <c r="U830" t="s">
        <v>51</v>
      </c>
    </row>
    <row r="831" spans="1:21" x14ac:dyDescent="0.3">
      <c r="A831" t="s">
        <v>30</v>
      </c>
      <c r="B831" t="s">
        <v>492</v>
      </c>
      <c r="C831" t="s">
        <v>67</v>
      </c>
      <c r="D831" t="s">
        <v>228</v>
      </c>
      <c r="E831" s="2">
        <v>861.45</v>
      </c>
      <c r="F831" s="2">
        <v>3</v>
      </c>
      <c r="G831" s="2">
        <v>15</v>
      </c>
      <c r="H831" s="2">
        <v>12921.75</v>
      </c>
      <c r="I831">
        <v>1938.26</v>
      </c>
      <c r="J831" s="2">
        <v>10983.49</v>
      </c>
      <c r="K831" s="2">
        <v>10.98</v>
      </c>
      <c r="L831" s="2">
        <v>2584.35</v>
      </c>
      <c r="M831" s="2">
        <v>8399.14</v>
      </c>
      <c r="N831" s="2">
        <v>8.4</v>
      </c>
      <c r="O831" s="3">
        <v>45002</v>
      </c>
      <c r="P831" t="s">
        <v>87</v>
      </c>
      <c r="Q831" t="s">
        <v>34</v>
      </c>
      <c r="R831">
        <v>2023</v>
      </c>
      <c r="S831" t="s">
        <v>493</v>
      </c>
      <c r="T831" t="s">
        <v>70</v>
      </c>
      <c r="U831" t="s">
        <v>46</v>
      </c>
    </row>
    <row r="832" spans="1:21" x14ac:dyDescent="0.3">
      <c r="A832" t="s">
        <v>30</v>
      </c>
      <c r="B832" t="s">
        <v>450</v>
      </c>
      <c r="C832" t="s">
        <v>61</v>
      </c>
      <c r="D832" t="s">
        <v>24</v>
      </c>
      <c r="E832" s="2">
        <v>1343.58</v>
      </c>
      <c r="F832" s="2">
        <v>250</v>
      </c>
      <c r="G832" s="2">
        <v>15</v>
      </c>
      <c r="H832" s="2">
        <v>20153.7</v>
      </c>
      <c r="I832">
        <v>0</v>
      </c>
      <c r="J832" s="2">
        <v>20153.7</v>
      </c>
      <c r="K832" s="2">
        <v>20.149999999999999</v>
      </c>
      <c r="L832" s="2">
        <v>335895</v>
      </c>
      <c r="M832" s="2">
        <v>-315741.3</v>
      </c>
      <c r="N832" s="2">
        <v>-315.74</v>
      </c>
      <c r="O832" s="3">
        <v>45002</v>
      </c>
      <c r="P832" t="s">
        <v>87</v>
      </c>
      <c r="Q832" t="s">
        <v>34</v>
      </c>
      <c r="R832">
        <v>2023</v>
      </c>
      <c r="S832" t="s">
        <v>451</v>
      </c>
      <c r="T832" t="s">
        <v>64</v>
      </c>
      <c r="U832" t="s">
        <v>59</v>
      </c>
    </row>
    <row r="833" spans="1:21" x14ac:dyDescent="0.3">
      <c r="A833" t="s">
        <v>47</v>
      </c>
      <c r="B833" t="s">
        <v>508</v>
      </c>
      <c r="C833" t="s">
        <v>32</v>
      </c>
      <c r="D833" t="s">
        <v>228</v>
      </c>
      <c r="E833" s="2">
        <v>864.29</v>
      </c>
      <c r="F833" s="2">
        <v>10</v>
      </c>
      <c r="G833" s="2">
        <v>12</v>
      </c>
      <c r="H833" s="2">
        <v>10371.48</v>
      </c>
      <c r="I833">
        <v>1555.72</v>
      </c>
      <c r="J833" s="2">
        <v>8815.76</v>
      </c>
      <c r="K833" s="2">
        <v>8.82</v>
      </c>
      <c r="L833" s="2">
        <v>8642.9</v>
      </c>
      <c r="M833" s="2">
        <v>172.86</v>
      </c>
      <c r="N833" s="2">
        <v>0.17</v>
      </c>
      <c r="O833" s="3">
        <v>45002</v>
      </c>
      <c r="P833" t="s">
        <v>87</v>
      </c>
      <c r="Q833" t="s">
        <v>34</v>
      </c>
      <c r="R833">
        <v>2023</v>
      </c>
      <c r="S833" t="s">
        <v>509</v>
      </c>
      <c r="T833" t="s">
        <v>36</v>
      </c>
      <c r="U833" t="s">
        <v>46</v>
      </c>
    </row>
    <row r="834" spans="1:21" x14ac:dyDescent="0.3">
      <c r="A834" t="s">
        <v>21</v>
      </c>
      <c r="B834" t="s">
        <v>364</v>
      </c>
      <c r="C834" t="s">
        <v>61</v>
      </c>
      <c r="D834" t="s">
        <v>158</v>
      </c>
      <c r="E834" s="2">
        <v>1184.93</v>
      </c>
      <c r="F834" s="2">
        <v>250</v>
      </c>
      <c r="G834" s="2">
        <v>125</v>
      </c>
      <c r="H834" s="2">
        <v>148116.25</v>
      </c>
      <c r="I834">
        <v>14811.62</v>
      </c>
      <c r="J834" s="2">
        <v>133304.63</v>
      </c>
      <c r="K834" s="2">
        <v>133.30000000000001</v>
      </c>
      <c r="L834" s="2">
        <v>296232.5</v>
      </c>
      <c r="M834" s="2">
        <v>-162927.87</v>
      </c>
      <c r="N834" s="2">
        <v>-162.93</v>
      </c>
      <c r="O834" s="3">
        <v>45002</v>
      </c>
      <c r="P834" t="s">
        <v>87</v>
      </c>
      <c r="Q834" t="s">
        <v>34</v>
      </c>
      <c r="R834">
        <v>2023</v>
      </c>
      <c r="S834" t="s">
        <v>365</v>
      </c>
      <c r="T834" t="s">
        <v>64</v>
      </c>
      <c r="U834" t="s">
        <v>46</v>
      </c>
    </row>
    <row r="835" spans="1:21" x14ac:dyDescent="0.3">
      <c r="A835" t="s">
        <v>38</v>
      </c>
      <c r="B835" t="s">
        <v>510</v>
      </c>
      <c r="C835" t="s">
        <v>61</v>
      </c>
      <c r="D835" t="s">
        <v>24</v>
      </c>
      <c r="E835" s="2">
        <v>898.9</v>
      </c>
      <c r="F835" s="2">
        <v>250</v>
      </c>
      <c r="G835" s="2">
        <v>300</v>
      </c>
      <c r="H835" s="2">
        <v>269670</v>
      </c>
      <c r="I835">
        <v>0</v>
      </c>
      <c r="J835" s="2">
        <v>269670</v>
      </c>
      <c r="K835" s="2">
        <v>269.67</v>
      </c>
      <c r="L835" s="2">
        <v>224725</v>
      </c>
      <c r="M835" s="2">
        <v>44945</v>
      </c>
      <c r="N835" s="2">
        <v>44.95</v>
      </c>
      <c r="O835" s="3">
        <v>45003</v>
      </c>
      <c r="P835" t="s">
        <v>87</v>
      </c>
      <c r="Q835" t="s">
        <v>34</v>
      </c>
      <c r="R835">
        <v>2023</v>
      </c>
      <c r="S835" t="s">
        <v>511</v>
      </c>
      <c r="T835" t="s">
        <v>64</v>
      </c>
      <c r="U835" t="s">
        <v>46</v>
      </c>
    </row>
    <row r="836" spans="1:21" x14ac:dyDescent="0.3">
      <c r="A836" t="s">
        <v>30</v>
      </c>
      <c r="B836" t="s">
        <v>448</v>
      </c>
      <c r="C836" t="s">
        <v>61</v>
      </c>
      <c r="D836" t="s">
        <v>68</v>
      </c>
      <c r="E836" s="2">
        <v>1804.21</v>
      </c>
      <c r="F836" s="2">
        <v>250</v>
      </c>
      <c r="G836" s="2">
        <v>15</v>
      </c>
      <c r="H836" s="2">
        <v>27063.15</v>
      </c>
      <c r="I836">
        <v>1353.16</v>
      </c>
      <c r="J836" s="2">
        <v>25709.99</v>
      </c>
      <c r="K836" s="2">
        <v>25.71</v>
      </c>
      <c r="L836" s="2">
        <v>451052.5</v>
      </c>
      <c r="M836" s="2">
        <v>-425342.51</v>
      </c>
      <c r="N836" s="2">
        <v>-425.34</v>
      </c>
      <c r="O836" s="3">
        <v>45003</v>
      </c>
      <c r="P836" t="s">
        <v>87</v>
      </c>
      <c r="Q836" t="s">
        <v>34</v>
      </c>
      <c r="R836">
        <v>2023</v>
      </c>
      <c r="S836" t="s">
        <v>449</v>
      </c>
      <c r="T836" t="s">
        <v>64</v>
      </c>
      <c r="U836" t="s">
        <v>54</v>
      </c>
    </row>
    <row r="837" spans="1:21" x14ac:dyDescent="0.3">
      <c r="A837" t="s">
        <v>21</v>
      </c>
      <c r="B837" t="s">
        <v>474</v>
      </c>
      <c r="C837" t="s">
        <v>32</v>
      </c>
      <c r="D837" t="s">
        <v>68</v>
      </c>
      <c r="E837" s="2">
        <v>2924.16</v>
      </c>
      <c r="F837" s="2">
        <v>10</v>
      </c>
      <c r="G837" s="2">
        <v>125</v>
      </c>
      <c r="H837" s="2">
        <v>365520</v>
      </c>
      <c r="I837">
        <v>18276</v>
      </c>
      <c r="J837" s="2">
        <v>347244</v>
      </c>
      <c r="K837" s="2">
        <v>347.24</v>
      </c>
      <c r="L837" s="2">
        <v>29241.599999999999</v>
      </c>
      <c r="M837" s="2">
        <v>318002.40000000002</v>
      </c>
      <c r="N837" s="2">
        <v>318</v>
      </c>
      <c r="O837" s="3">
        <v>45004</v>
      </c>
      <c r="P837" t="s">
        <v>87</v>
      </c>
      <c r="Q837" t="s">
        <v>34</v>
      </c>
      <c r="R837">
        <v>2023</v>
      </c>
      <c r="S837" t="s">
        <v>475</v>
      </c>
      <c r="T837" t="s">
        <v>36</v>
      </c>
      <c r="U837" t="s">
        <v>37</v>
      </c>
    </row>
    <row r="838" spans="1:21" x14ac:dyDescent="0.3">
      <c r="A838" t="s">
        <v>30</v>
      </c>
      <c r="B838" t="s">
        <v>396</v>
      </c>
      <c r="C838" t="s">
        <v>95</v>
      </c>
      <c r="D838" t="s">
        <v>68</v>
      </c>
      <c r="E838" s="2">
        <v>1094.95</v>
      </c>
      <c r="F838" s="2">
        <v>260</v>
      </c>
      <c r="G838" s="2">
        <v>15</v>
      </c>
      <c r="H838" s="2">
        <v>16424.25</v>
      </c>
      <c r="I838">
        <v>821.21</v>
      </c>
      <c r="J838" s="2">
        <v>15603.04</v>
      </c>
      <c r="K838" s="2">
        <v>15.6</v>
      </c>
      <c r="L838" s="2">
        <v>284687</v>
      </c>
      <c r="M838" s="2">
        <v>-269083.96000000002</v>
      </c>
      <c r="N838" s="2">
        <v>-269.08</v>
      </c>
      <c r="O838" s="3">
        <v>45004</v>
      </c>
      <c r="P838" t="s">
        <v>87</v>
      </c>
      <c r="Q838" t="s">
        <v>34</v>
      </c>
      <c r="R838">
        <v>2023</v>
      </c>
      <c r="S838" t="s">
        <v>397</v>
      </c>
      <c r="T838" t="s">
        <v>97</v>
      </c>
      <c r="U838" t="s">
        <v>46</v>
      </c>
    </row>
    <row r="839" spans="1:21" x14ac:dyDescent="0.3">
      <c r="A839" t="s">
        <v>38</v>
      </c>
      <c r="B839" t="s">
        <v>512</v>
      </c>
      <c r="C839" t="s">
        <v>56</v>
      </c>
      <c r="D839" t="s">
        <v>228</v>
      </c>
      <c r="E839" s="2">
        <v>573</v>
      </c>
      <c r="F839" s="2">
        <v>120</v>
      </c>
      <c r="G839" s="2">
        <v>300</v>
      </c>
      <c r="H839" s="2">
        <v>171900</v>
      </c>
      <c r="I839">
        <v>25785</v>
      </c>
      <c r="J839" s="2">
        <v>146115</v>
      </c>
      <c r="K839" s="2">
        <v>146.12</v>
      </c>
      <c r="L839" s="2">
        <v>68760</v>
      </c>
      <c r="M839" s="2">
        <v>77355</v>
      </c>
      <c r="N839" s="2">
        <v>77.36</v>
      </c>
      <c r="O839" s="3">
        <v>45004</v>
      </c>
      <c r="P839" t="s">
        <v>87</v>
      </c>
      <c r="Q839" t="s">
        <v>34</v>
      </c>
      <c r="R839">
        <v>2023</v>
      </c>
      <c r="S839" t="s">
        <v>513</v>
      </c>
      <c r="T839" t="s">
        <v>58</v>
      </c>
      <c r="U839" t="s">
        <v>54</v>
      </c>
    </row>
    <row r="840" spans="1:21" x14ac:dyDescent="0.3">
      <c r="A840" t="s">
        <v>38</v>
      </c>
      <c r="B840" t="s">
        <v>514</v>
      </c>
      <c r="C840" t="s">
        <v>56</v>
      </c>
      <c r="D840" t="s">
        <v>228</v>
      </c>
      <c r="E840" s="2">
        <v>572.79999999999995</v>
      </c>
      <c r="F840" s="2">
        <v>120</v>
      </c>
      <c r="G840" s="2">
        <v>300</v>
      </c>
      <c r="H840" s="2">
        <v>171840</v>
      </c>
      <c r="I840">
        <v>25776</v>
      </c>
      <c r="J840" s="2">
        <v>146064</v>
      </c>
      <c r="K840" s="2">
        <v>146.06</v>
      </c>
      <c r="L840" s="2">
        <v>68736</v>
      </c>
      <c r="M840" s="2">
        <v>77328</v>
      </c>
      <c r="N840" s="2">
        <v>77.33</v>
      </c>
      <c r="O840" s="3">
        <v>45004</v>
      </c>
      <c r="P840" t="s">
        <v>87</v>
      </c>
      <c r="Q840" t="s">
        <v>34</v>
      </c>
      <c r="R840">
        <v>2023</v>
      </c>
      <c r="S840" t="s">
        <v>515</v>
      </c>
      <c r="T840" t="s">
        <v>58</v>
      </c>
      <c r="U840" t="s">
        <v>65</v>
      </c>
    </row>
    <row r="841" spans="1:21" x14ac:dyDescent="0.3">
      <c r="A841" t="s">
        <v>30</v>
      </c>
      <c r="B841" t="s">
        <v>416</v>
      </c>
      <c r="C841" t="s">
        <v>56</v>
      </c>
      <c r="D841" t="s">
        <v>158</v>
      </c>
      <c r="E841" s="2">
        <v>1120.9000000000001</v>
      </c>
      <c r="F841" s="2">
        <v>120</v>
      </c>
      <c r="G841" s="2">
        <v>15</v>
      </c>
      <c r="H841" s="2">
        <v>16813.5</v>
      </c>
      <c r="I841">
        <v>1681.35</v>
      </c>
      <c r="J841" s="2">
        <v>15132.15</v>
      </c>
      <c r="K841" s="2">
        <v>15.13</v>
      </c>
      <c r="L841" s="2">
        <v>134508</v>
      </c>
      <c r="M841" s="2">
        <v>-119375.85</v>
      </c>
      <c r="N841" s="2">
        <v>-119.38</v>
      </c>
      <c r="O841" s="3">
        <v>45005</v>
      </c>
      <c r="P841" t="s">
        <v>87</v>
      </c>
      <c r="Q841" t="s">
        <v>34</v>
      </c>
      <c r="R841">
        <v>2023</v>
      </c>
      <c r="S841" t="s">
        <v>417</v>
      </c>
      <c r="T841" t="s">
        <v>58</v>
      </c>
      <c r="U841" t="s">
        <v>46</v>
      </c>
    </row>
    <row r="842" spans="1:21" x14ac:dyDescent="0.3">
      <c r="A842" t="s">
        <v>21</v>
      </c>
      <c r="B842" t="s">
        <v>516</v>
      </c>
      <c r="C842" t="s">
        <v>56</v>
      </c>
      <c r="D842" t="s">
        <v>228</v>
      </c>
      <c r="E842" s="2">
        <v>1590.38</v>
      </c>
      <c r="F842" s="2">
        <v>120</v>
      </c>
      <c r="G842" s="2">
        <v>125</v>
      </c>
      <c r="H842" s="2">
        <v>198797.5</v>
      </c>
      <c r="I842">
        <v>29819.62</v>
      </c>
      <c r="J842" s="2">
        <v>168977.88</v>
      </c>
      <c r="K842" s="2">
        <v>168.98</v>
      </c>
      <c r="L842" s="2">
        <v>190845.6</v>
      </c>
      <c r="M842" s="2">
        <v>-21867.72</v>
      </c>
      <c r="N842" s="2">
        <v>-21.87</v>
      </c>
      <c r="O842" s="3">
        <v>45005</v>
      </c>
      <c r="P842" t="s">
        <v>87</v>
      </c>
      <c r="Q842" t="s">
        <v>34</v>
      </c>
      <c r="R842">
        <v>2023</v>
      </c>
      <c r="S842" t="s">
        <v>517</v>
      </c>
      <c r="T842" t="s">
        <v>58</v>
      </c>
      <c r="U842" t="s">
        <v>46</v>
      </c>
    </row>
    <row r="843" spans="1:21" x14ac:dyDescent="0.3">
      <c r="A843" t="s">
        <v>30</v>
      </c>
      <c r="B843" t="s">
        <v>364</v>
      </c>
      <c r="C843" t="s">
        <v>61</v>
      </c>
      <c r="D843" t="s">
        <v>68</v>
      </c>
      <c r="E843" s="2">
        <v>1248.95</v>
      </c>
      <c r="F843" s="2">
        <v>250</v>
      </c>
      <c r="G843" s="2">
        <v>15</v>
      </c>
      <c r="H843" s="2">
        <v>18734.25</v>
      </c>
      <c r="I843">
        <v>936.71</v>
      </c>
      <c r="J843" s="2">
        <v>17797.54</v>
      </c>
      <c r="K843" s="2">
        <v>17.8</v>
      </c>
      <c r="L843" s="2">
        <v>312237.5</v>
      </c>
      <c r="M843" s="2">
        <v>-294439.96000000002</v>
      </c>
      <c r="N843" s="2">
        <v>-294.44</v>
      </c>
      <c r="O843" s="3">
        <v>45006</v>
      </c>
      <c r="P843" t="s">
        <v>87</v>
      </c>
      <c r="Q843" t="s">
        <v>34</v>
      </c>
      <c r="R843">
        <v>2023</v>
      </c>
      <c r="S843" t="s">
        <v>365</v>
      </c>
      <c r="T843" t="s">
        <v>64</v>
      </c>
      <c r="U843" t="s">
        <v>54</v>
      </c>
    </row>
    <row r="844" spans="1:21" x14ac:dyDescent="0.3">
      <c r="A844" t="s">
        <v>42</v>
      </c>
      <c r="B844" t="s">
        <v>342</v>
      </c>
      <c r="C844" t="s">
        <v>95</v>
      </c>
      <c r="D844" t="s">
        <v>228</v>
      </c>
      <c r="E844" s="2">
        <v>2382.4899999999998</v>
      </c>
      <c r="F844" s="2">
        <v>260</v>
      </c>
      <c r="G844" s="2">
        <v>350</v>
      </c>
      <c r="H844" s="2">
        <v>833871.5</v>
      </c>
      <c r="I844">
        <v>125080.72</v>
      </c>
      <c r="J844" s="2">
        <v>708790.78</v>
      </c>
      <c r="K844" s="2">
        <v>708.79</v>
      </c>
      <c r="L844" s="2">
        <v>619447.4</v>
      </c>
      <c r="M844" s="2">
        <v>89343.38</v>
      </c>
      <c r="N844" s="2">
        <v>89.34</v>
      </c>
      <c r="O844" s="3">
        <v>45006</v>
      </c>
      <c r="P844" t="s">
        <v>87</v>
      </c>
      <c r="Q844" t="s">
        <v>34</v>
      </c>
      <c r="R844">
        <v>2023</v>
      </c>
      <c r="S844" t="s">
        <v>343</v>
      </c>
      <c r="T844" t="s">
        <v>97</v>
      </c>
      <c r="U844" t="s">
        <v>54</v>
      </c>
    </row>
    <row r="845" spans="1:21" x14ac:dyDescent="0.3">
      <c r="A845" t="s">
        <v>30</v>
      </c>
      <c r="B845" t="s">
        <v>404</v>
      </c>
      <c r="C845" t="s">
        <v>95</v>
      </c>
      <c r="D845" t="s">
        <v>228</v>
      </c>
      <c r="E845" s="2">
        <v>776.07</v>
      </c>
      <c r="F845" s="2">
        <v>260</v>
      </c>
      <c r="G845" s="2">
        <v>15</v>
      </c>
      <c r="H845" s="2">
        <v>11641.05</v>
      </c>
      <c r="I845">
        <v>1746.16</v>
      </c>
      <c r="J845" s="2">
        <v>9894.89</v>
      </c>
      <c r="K845" s="2">
        <v>9.89</v>
      </c>
      <c r="L845" s="2">
        <v>201778.2</v>
      </c>
      <c r="M845" s="2">
        <v>-191883.31</v>
      </c>
      <c r="N845" s="2">
        <v>-191.88</v>
      </c>
      <c r="O845" s="3">
        <v>45006</v>
      </c>
      <c r="P845" t="s">
        <v>87</v>
      </c>
      <c r="Q845" t="s">
        <v>34</v>
      </c>
      <c r="R845">
        <v>2023</v>
      </c>
      <c r="S845" t="s">
        <v>405</v>
      </c>
      <c r="T845" t="s">
        <v>97</v>
      </c>
      <c r="U845" t="s">
        <v>29</v>
      </c>
    </row>
    <row r="846" spans="1:21" x14ac:dyDescent="0.3">
      <c r="A846" t="s">
        <v>21</v>
      </c>
      <c r="B846" t="s">
        <v>440</v>
      </c>
      <c r="C846" t="s">
        <v>23</v>
      </c>
      <c r="D846" t="s">
        <v>24</v>
      </c>
      <c r="E846" s="2">
        <v>2528.6799999999998</v>
      </c>
      <c r="F846" s="2">
        <v>5</v>
      </c>
      <c r="G846" s="2">
        <v>125</v>
      </c>
      <c r="H846" s="2">
        <v>316085</v>
      </c>
      <c r="I846">
        <v>0</v>
      </c>
      <c r="J846" s="2">
        <v>316085</v>
      </c>
      <c r="K846" s="2">
        <v>316.08</v>
      </c>
      <c r="L846" s="2">
        <v>12643.4</v>
      </c>
      <c r="M846" s="2">
        <v>303441.59999999998</v>
      </c>
      <c r="N846" s="2">
        <v>303.44</v>
      </c>
      <c r="O846" s="3">
        <v>45007</v>
      </c>
      <c r="P846" t="s">
        <v>87</v>
      </c>
      <c r="Q846" t="s">
        <v>34</v>
      </c>
      <c r="R846">
        <v>2023</v>
      </c>
      <c r="S846" t="s">
        <v>441</v>
      </c>
      <c r="T846" t="s">
        <v>28</v>
      </c>
      <c r="U846" t="s">
        <v>59</v>
      </c>
    </row>
    <row r="847" spans="1:21" x14ac:dyDescent="0.3">
      <c r="A847" t="s">
        <v>30</v>
      </c>
      <c r="B847" t="s">
        <v>332</v>
      </c>
      <c r="C847" t="s">
        <v>23</v>
      </c>
      <c r="D847" t="s">
        <v>68</v>
      </c>
      <c r="E847" s="2">
        <v>513.71</v>
      </c>
      <c r="F847" s="2">
        <v>5</v>
      </c>
      <c r="G847" s="2">
        <v>15</v>
      </c>
      <c r="H847" s="2">
        <v>7705.65</v>
      </c>
      <c r="I847">
        <v>385.28</v>
      </c>
      <c r="J847" s="2">
        <v>7320.37</v>
      </c>
      <c r="K847" s="2">
        <v>7.32</v>
      </c>
      <c r="L847" s="2">
        <v>2568.5500000000002</v>
      </c>
      <c r="M847" s="2">
        <v>4751.82</v>
      </c>
      <c r="N847" s="2">
        <v>4.75</v>
      </c>
      <c r="O847" s="3">
        <v>45007</v>
      </c>
      <c r="P847" t="s">
        <v>87</v>
      </c>
      <c r="Q847" t="s">
        <v>34</v>
      </c>
      <c r="R847">
        <v>2023</v>
      </c>
      <c r="S847" t="s">
        <v>333</v>
      </c>
      <c r="T847" t="s">
        <v>28</v>
      </c>
      <c r="U847" t="s">
        <v>65</v>
      </c>
    </row>
    <row r="848" spans="1:21" x14ac:dyDescent="0.3">
      <c r="A848" t="s">
        <v>21</v>
      </c>
      <c r="B848" t="s">
        <v>518</v>
      </c>
      <c r="C848" t="s">
        <v>67</v>
      </c>
      <c r="D848" t="s">
        <v>228</v>
      </c>
      <c r="E848" s="2">
        <v>2318.5700000000002</v>
      </c>
      <c r="F848" s="2">
        <v>3</v>
      </c>
      <c r="G848" s="2">
        <v>125</v>
      </c>
      <c r="H848" s="2">
        <v>289821.25</v>
      </c>
      <c r="I848">
        <v>43473.19</v>
      </c>
      <c r="J848" s="2">
        <v>246348.06</v>
      </c>
      <c r="K848" s="2">
        <v>246.35</v>
      </c>
      <c r="L848" s="2">
        <v>6955.71</v>
      </c>
      <c r="M848" s="2">
        <v>239392.35</v>
      </c>
      <c r="N848" s="2">
        <v>239.39</v>
      </c>
      <c r="O848" s="3">
        <v>45009</v>
      </c>
      <c r="P848" t="s">
        <v>87</v>
      </c>
      <c r="Q848" t="s">
        <v>34</v>
      </c>
      <c r="R848">
        <v>2023</v>
      </c>
      <c r="S848" t="s">
        <v>519</v>
      </c>
      <c r="T848" t="s">
        <v>70</v>
      </c>
      <c r="U848" t="s">
        <v>29</v>
      </c>
    </row>
    <row r="849" spans="1:21" x14ac:dyDescent="0.3">
      <c r="A849" t="s">
        <v>47</v>
      </c>
      <c r="B849" t="s">
        <v>456</v>
      </c>
      <c r="C849" t="s">
        <v>67</v>
      </c>
      <c r="D849" t="s">
        <v>228</v>
      </c>
      <c r="E849" s="2">
        <v>517.78</v>
      </c>
      <c r="F849" s="2">
        <v>3</v>
      </c>
      <c r="G849" s="2">
        <v>12</v>
      </c>
      <c r="H849" s="2">
        <v>6213.36</v>
      </c>
      <c r="I849">
        <v>932</v>
      </c>
      <c r="J849" s="2">
        <v>5281.36</v>
      </c>
      <c r="K849" s="2">
        <v>5.28</v>
      </c>
      <c r="L849" s="2">
        <v>1553.34</v>
      </c>
      <c r="M849" s="2">
        <v>3728.02</v>
      </c>
      <c r="N849" s="2">
        <v>3.73</v>
      </c>
      <c r="O849" s="3">
        <v>45009</v>
      </c>
      <c r="P849" t="s">
        <v>87</v>
      </c>
      <c r="Q849" t="s">
        <v>34</v>
      </c>
      <c r="R849">
        <v>2023</v>
      </c>
      <c r="S849" t="s">
        <v>457</v>
      </c>
      <c r="T849" t="s">
        <v>70</v>
      </c>
      <c r="U849" t="s">
        <v>51</v>
      </c>
    </row>
    <row r="850" spans="1:21" x14ac:dyDescent="0.3">
      <c r="A850" t="s">
        <v>38</v>
      </c>
      <c r="B850" t="s">
        <v>480</v>
      </c>
      <c r="C850" t="s">
        <v>23</v>
      </c>
      <c r="D850" t="s">
        <v>228</v>
      </c>
      <c r="E850" s="2">
        <v>844.93</v>
      </c>
      <c r="F850" s="2">
        <v>5</v>
      </c>
      <c r="G850" s="2">
        <v>300</v>
      </c>
      <c r="H850" s="2">
        <v>253479</v>
      </c>
      <c r="I850">
        <v>38021.85</v>
      </c>
      <c r="J850" s="2">
        <v>215457.15</v>
      </c>
      <c r="K850" s="2">
        <v>215.46</v>
      </c>
      <c r="L850" s="2">
        <v>4224.6499999999996</v>
      </c>
      <c r="M850" s="2">
        <v>211232.5</v>
      </c>
      <c r="N850" s="2">
        <v>211.23</v>
      </c>
      <c r="O850" s="3">
        <v>45009</v>
      </c>
      <c r="P850" t="s">
        <v>87</v>
      </c>
      <c r="Q850" t="s">
        <v>34</v>
      </c>
      <c r="R850">
        <v>2023</v>
      </c>
      <c r="S850" t="s">
        <v>481</v>
      </c>
      <c r="T850" t="s">
        <v>28</v>
      </c>
      <c r="U850" t="s">
        <v>41</v>
      </c>
    </row>
    <row r="851" spans="1:21" x14ac:dyDescent="0.3">
      <c r="A851" t="s">
        <v>21</v>
      </c>
      <c r="B851" t="s">
        <v>520</v>
      </c>
      <c r="C851" t="s">
        <v>67</v>
      </c>
      <c r="D851" t="s">
        <v>68</v>
      </c>
      <c r="E851" s="2">
        <v>1481.94</v>
      </c>
      <c r="F851" s="2">
        <v>3</v>
      </c>
      <c r="G851" s="2">
        <v>125</v>
      </c>
      <c r="H851" s="2">
        <v>185242.5</v>
      </c>
      <c r="I851">
        <v>9262.1200000000008</v>
      </c>
      <c r="J851" s="2">
        <v>175980.38</v>
      </c>
      <c r="K851" s="2">
        <v>175.98</v>
      </c>
      <c r="L851" s="2">
        <v>4445.82</v>
      </c>
      <c r="M851" s="2">
        <v>171534.56</v>
      </c>
      <c r="N851" s="2">
        <v>171.53</v>
      </c>
      <c r="O851" s="3">
        <v>45009</v>
      </c>
      <c r="P851" t="s">
        <v>87</v>
      </c>
      <c r="Q851" t="s">
        <v>34</v>
      </c>
      <c r="R851">
        <v>2023</v>
      </c>
      <c r="S851" t="s">
        <v>521</v>
      </c>
      <c r="T851" t="s">
        <v>70</v>
      </c>
      <c r="U851" t="s">
        <v>51</v>
      </c>
    </row>
    <row r="852" spans="1:21" x14ac:dyDescent="0.3">
      <c r="A852" t="s">
        <v>38</v>
      </c>
      <c r="B852" t="s">
        <v>522</v>
      </c>
      <c r="C852" t="s">
        <v>61</v>
      </c>
      <c r="D852" t="s">
        <v>24</v>
      </c>
      <c r="E852" s="2">
        <v>498.44</v>
      </c>
      <c r="F852" s="2">
        <v>250</v>
      </c>
      <c r="G852" s="2">
        <v>300</v>
      </c>
      <c r="H852" s="2">
        <v>149532</v>
      </c>
      <c r="I852">
        <v>0</v>
      </c>
      <c r="J852" s="2">
        <v>149532</v>
      </c>
      <c r="K852" s="2">
        <v>149.53</v>
      </c>
      <c r="L852" s="2">
        <v>124610</v>
      </c>
      <c r="M852" s="2">
        <v>24922</v>
      </c>
      <c r="N852" s="2">
        <v>24.92</v>
      </c>
      <c r="O852" s="3">
        <v>45010</v>
      </c>
      <c r="P852" t="s">
        <v>87</v>
      </c>
      <c r="Q852" t="s">
        <v>34</v>
      </c>
      <c r="R852">
        <v>2023</v>
      </c>
      <c r="S852" t="s">
        <v>523</v>
      </c>
      <c r="T852" t="s">
        <v>64</v>
      </c>
      <c r="U852" t="s">
        <v>59</v>
      </c>
    </row>
    <row r="853" spans="1:21" x14ac:dyDescent="0.3">
      <c r="A853" t="s">
        <v>47</v>
      </c>
      <c r="B853" t="s">
        <v>358</v>
      </c>
      <c r="C853" t="s">
        <v>32</v>
      </c>
      <c r="D853" t="s">
        <v>68</v>
      </c>
      <c r="E853" s="2">
        <v>949.96</v>
      </c>
      <c r="F853" s="2">
        <v>10</v>
      </c>
      <c r="G853" s="2">
        <v>12</v>
      </c>
      <c r="H853" s="2">
        <v>11399.52</v>
      </c>
      <c r="I853">
        <v>569.98</v>
      </c>
      <c r="J853" s="2">
        <v>10829.54</v>
      </c>
      <c r="K853" s="2">
        <v>10.83</v>
      </c>
      <c r="L853" s="2">
        <v>9499.6</v>
      </c>
      <c r="M853" s="2">
        <v>1329.94</v>
      </c>
      <c r="N853" s="2">
        <v>1.33</v>
      </c>
      <c r="O853" s="3">
        <v>45010</v>
      </c>
      <c r="P853" t="s">
        <v>87</v>
      </c>
      <c r="Q853" t="s">
        <v>34</v>
      </c>
      <c r="R853">
        <v>2023</v>
      </c>
      <c r="S853" t="s">
        <v>359</v>
      </c>
      <c r="T853" t="s">
        <v>36</v>
      </c>
      <c r="U853" t="s">
        <v>37</v>
      </c>
    </row>
    <row r="854" spans="1:21" x14ac:dyDescent="0.3">
      <c r="A854" t="s">
        <v>21</v>
      </c>
      <c r="B854" t="s">
        <v>442</v>
      </c>
      <c r="C854" t="s">
        <v>61</v>
      </c>
      <c r="D854" t="s">
        <v>228</v>
      </c>
      <c r="E854" s="2">
        <v>1754.34</v>
      </c>
      <c r="F854" s="2">
        <v>250</v>
      </c>
      <c r="G854" s="2">
        <v>125</v>
      </c>
      <c r="H854" s="2">
        <v>219292.5</v>
      </c>
      <c r="I854">
        <v>32893.879999999997</v>
      </c>
      <c r="J854" s="2">
        <v>186398.62</v>
      </c>
      <c r="K854" s="2">
        <v>186.4</v>
      </c>
      <c r="L854" s="2">
        <v>438585</v>
      </c>
      <c r="M854" s="2">
        <v>-252186.38</v>
      </c>
      <c r="N854" s="2">
        <v>-252.19</v>
      </c>
      <c r="O854" s="3">
        <v>45010</v>
      </c>
      <c r="P854" t="s">
        <v>87</v>
      </c>
      <c r="Q854" t="s">
        <v>34</v>
      </c>
      <c r="R854">
        <v>2023</v>
      </c>
      <c r="S854" t="s">
        <v>443</v>
      </c>
      <c r="T854" t="s">
        <v>64</v>
      </c>
      <c r="U854" t="s">
        <v>65</v>
      </c>
    </row>
    <row r="855" spans="1:21" x14ac:dyDescent="0.3">
      <c r="A855" t="s">
        <v>21</v>
      </c>
      <c r="B855" t="s">
        <v>486</v>
      </c>
      <c r="C855" t="s">
        <v>95</v>
      </c>
      <c r="D855" t="s">
        <v>68</v>
      </c>
      <c r="E855" s="2">
        <v>1165.3699999999999</v>
      </c>
      <c r="F855" s="2">
        <v>260</v>
      </c>
      <c r="G855" s="2">
        <v>125</v>
      </c>
      <c r="H855" s="2">
        <v>145671.25</v>
      </c>
      <c r="I855">
        <v>7283.56</v>
      </c>
      <c r="J855" s="2">
        <v>138387.69</v>
      </c>
      <c r="K855" s="2">
        <v>138.38999999999999</v>
      </c>
      <c r="L855" s="2">
        <v>302996.2</v>
      </c>
      <c r="M855" s="2">
        <v>-164608.51</v>
      </c>
      <c r="N855" s="2">
        <v>-164.61</v>
      </c>
      <c r="O855" s="3">
        <v>45010</v>
      </c>
      <c r="P855" t="s">
        <v>87</v>
      </c>
      <c r="Q855" t="s">
        <v>34</v>
      </c>
      <c r="R855">
        <v>2023</v>
      </c>
      <c r="S855" t="s">
        <v>487</v>
      </c>
      <c r="T855" t="s">
        <v>97</v>
      </c>
      <c r="U855" t="s">
        <v>59</v>
      </c>
    </row>
    <row r="856" spans="1:21" x14ac:dyDescent="0.3">
      <c r="A856" t="s">
        <v>47</v>
      </c>
      <c r="B856" t="s">
        <v>364</v>
      </c>
      <c r="C856" t="s">
        <v>23</v>
      </c>
      <c r="D856" t="s">
        <v>24</v>
      </c>
      <c r="E856" s="2">
        <v>844.65</v>
      </c>
      <c r="F856" s="2">
        <v>5</v>
      </c>
      <c r="G856" s="2">
        <v>12</v>
      </c>
      <c r="H856" s="2">
        <v>10135.799999999999</v>
      </c>
      <c r="I856">
        <v>0</v>
      </c>
      <c r="J856" s="2">
        <v>10135.799999999999</v>
      </c>
      <c r="K856" s="2">
        <v>10.14</v>
      </c>
      <c r="L856" s="2">
        <v>4223.25</v>
      </c>
      <c r="M856" s="2">
        <v>5912.55</v>
      </c>
      <c r="N856" s="2">
        <v>5.91</v>
      </c>
      <c r="O856" s="3">
        <v>45012</v>
      </c>
      <c r="P856" t="s">
        <v>87</v>
      </c>
      <c r="Q856" t="s">
        <v>34</v>
      </c>
      <c r="R856">
        <v>2023</v>
      </c>
      <c r="S856" t="s">
        <v>365</v>
      </c>
      <c r="T856" t="s">
        <v>28</v>
      </c>
      <c r="U856" t="s">
        <v>65</v>
      </c>
    </row>
    <row r="857" spans="1:21" x14ac:dyDescent="0.3">
      <c r="A857" t="s">
        <v>21</v>
      </c>
      <c r="B857" t="s">
        <v>524</v>
      </c>
      <c r="C857" t="s">
        <v>23</v>
      </c>
      <c r="D857" t="s">
        <v>158</v>
      </c>
      <c r="E857" s="2">
        <v>2798.62</v>
      </c>
      <c r="F857" s="2">
        <v>5</v>
      </c>
      <c r="G857" s="2">
        <v>125</v>
      </c>
      <c r="H857" s="2">
        <v>349827.5</v>
      </c>
      <c r="I857">
        <v>34982.75</v>
      </c>
      <c r="J857" s="2">
        <v>314844.75</v>
      </c>
      <c r="K857" s="2">
        <v>314.83999999999997</v>
      </c>
      <c r="L857" s="2">
        <v>13993.1</v>
      </c>
      <c r="M857" s="2">
        <v>300851.65000000002</v>
      </c>
      <c r="N857" s="2">
        <v>300.85000000000002</v>
      </c>
      <c r="O857" s="3">
        <v>45013</v>
      </c>
      <c r="P857" t="s">
        <v>87</v>
      </c>
      <c r="Q857" t="s">
        <v>34</v>
      </c>
      <c r="R857">
        <v>2023</v>
      </c>
      <c r="S857" t="s">
        <v>525</v>
      </c>
      <c r="T857" t="s">
        <v>28</v>
      </c>
      <c r="U857" t="s">
        <v>29</v>
      </c>
    </row>
    <row r="858" spans="1:21" x14ac:dyDescent="0.3">
      <c r="A858" t="s">
        <v>38</v>
      </c>
      <c r="B858" t="s">
        <v>526</v>
      </c>
      <c r="C858" t="s">
        <v>23</v>
      </c>
      <c r="D858" t="s">
        <v>68</v>
      </c>
      <c r="E858" s="2">
        <v>669.63</v>
      </c>
      <c r="F858" s="2">
        <v>5</v>
      </c>
      <c r="G858" s="2">
        <v>300</v>
      </c>
      <c r="H858" s="2">
        <v>200889</v>
      </c>
      <c r="I858">
        <v>10044.450000000001</v>
      </c>
      <c r="J858" s="2">
        <v>190844.55</v>
      </c>
      <c r="K858" s="2">
        <v>190.84</v>
      </c>
      <c r="L858" s="2">
        <v>3348.15</v>
      </c>
      <c r="M858" s="2">
        <v>187496.4</v>
      </c>
      <c r="N858" s="2">
        <v>187.5</v>
      </c>
      <c r="O858" s="3">
        <v>45013</v>
      </c>
      <c r="P858" t="s">
        <v>87</v>
      </c>
      <c r="Q858" t="s">
        <v>34</v>
      </c>
      <c r="R858">
        <v>2023</v>
      </c>
      <c r="S858" t="s">
        <v>527</v>
      </c>
      <c r="T858" t="s">
        <v>28</v>
      </c>
      <c r="U858" t="s">
        <v>59</v>
      </c>
    </row>
    <row r="859" spans="1:21" x14ac:dyDescent="0.3">
      <c r="A859" t="s">
        <v>38</v>
      </c>
      <c r="B859" t="s">
        <v>482</v>
      </c>
      <c r="C859" t="s">
        <v>32</v>
      </c>
      <c r="D859" t="s">
        <v>68</v>
      </c>
      <c r="E859" s="2">
        <v>653.36</v>
      </c>
      <c r="F859" s="2">
        <v>10</v>
      </c>
      <c r="G859" s="2">
        <v>300</v>
      </c>
      <c r="H859" s="2">
        <v>196008</v>
      </c>
      <c r="I859">
        <v>9800.4</v>
      </c>
      <c r="J859" s="2">
        <v>186207.6</v>
      </c>
      <c r="K859" s="2">
        <v>186.21</v>
      </c>
      <c r="L859" s="2">
        <v>6533.6</v>
      </c>
      <c r="M859" s="2">
        <v>179674</v>
      </c>
      <c r="N859" s="2">
        <v>179.67</v>
      </c>
      <c r="O859" s="3">
        <v>45013</v>
      </c>
      <c r="P859" t="s">
        <v>87</v>
      </c>
      <c r="Q859" t="s">
        <v>34</v>
      </c>
      <c r="R859">
        <v>2023</v>
      </c>
      <c r="S859" t="s">
        <v>483</v>
      </c>
      <c r="T859" t="s">
        <v>36</v>
      </c>
      <c r="U859" t="s">
        <v>59</v>
      </c>
    </row>
    <row r="860" spans="1:21" x14ac:dyDescent="0.3">
      <c r="A860" t="s">
        <v>38</v>
      </c>
      <c r="B860" t="s">
        <v>528</v>
      </c>
      <c r="C860" t="s">
        <v>61</v>
      </c>
      <c r="D860" t="s">
        <v>68</v>
      </c>
      <c r="E860" s="2">
        <v>832.4</v>
      </c>
      <c r="F860" s="2">
        <v>250</v>
      </c>
      <c r="G860" s="2">
        <v>300</v>
      </c>
      <c r="H860" s="2">
        <v>249720</v>
      </c>
      <c r="I860">
        <v>12486</v>
      </c>
      <c r="J860" s="2">
        <v>237234</v>
      </c>
      <c r="K860" s="2">
        <v>237.23</v>
      </c>
      <c r="L860" s="2">
        <v>208100</v>
      </c>
      <c r="M860" s="2">
        <v>29134</v>
      </c>
      <c r="N860" s="2">
        <v>29.13</v>
      </c>
      <c r="O860" s="3">
        <v>45013</v>
      </c>
      <c r="P860" t="s">
        <v>87</v>
      </c>
      <c r="Q860" t="s">
        <v>34</v>
      </c>
      <c r="R860">
        <v>2023</v>
      </c>
      <c r="S860" t="s">
        <v>529</v>
      </c>
      <c r="T860" t="s">
        <v>64</v>
      </c>
      <c r="U860" t="s">
        <v>37</v>
      </c>
    </row>
    <row r="861" spans="1:21" x14ac:dyDescent="0.3">
      <c r="A861" t="s">
        <v>38</v>
      </c>
      <c r="B861" t="s">
        <v>446</v>
      </c>
      <c r="C861" t="s">
        <v>23</v>
      </c>
      <c r="D861" t="s">
        <v>24</v>
      </c>
      <c r="E861" s="2">
        <v>549.66999999999996</v>
      </c>
      <c r="F861" s="2">
        <v>5</v>
      </c>
      <c r="G861" s="2">
        <v>300</v>
      </c>
      <c r="H861" s="2">
        <v>164901</v>
      </c>
      <c r="I861">
        <v>0</v>
      </c>
      <c r="J861" s="2">
        <v>164901</v>
      </c>
      <c r="K861" s="2">
        <v>164.9</v>
      </c>
      <c r="L861" s="2">
        <v>2748.35</v>
      </c>
      <c r="M861" s="2">
        <v>162152.65</v>
      </c>
      <c r="N861" s="2">
        <v>162.15</v>
      </c>
      <c r="O861" s="3">
        <v>45014</v>
      </c>
      <c r="P861" t="s">
        <v>87</v>
      </c>
      <c r="Q861" t="s">
        <v>34</v>
      </c>
      <c r="R861">
        <v>2023</v>
      </c>
      <c r="S861" t="s">
        <v>447</v>
      </c>
      <c r="T861" t="s">
        <v>28</v>
      </c>
      <c r="U861" t="s">
        <v>37</v>
      </c>
    </row>
    <row r="862" spans="1:21" x14ac:dyDescent="0.3">
      <c r="A862" t="s">
        <v>47</v>
      </c>
      <c r="B862" t="s">
        <v>412</v>
      </c>
      <c r="C862" t="s">
        <v>67</v>
      </c>
      <c r="D862" t="s">
        <v>228</v>
      </c>
      <c r="E862" s="2">
        <v>1953.38</v>
      </c>
      <c r="F862" s="2">
        <v>3</v>
      </c>
      <c r="G862" s="2">
        <v>12</v>
      </c>
      <c r="H862" s="2">
        <v>23440.560000000001</v>
      </c>
      <c r="I862">
        <v>3516.08</v>
      </c>
      <c r="J862" s="2">
        <v>19924.48</v>
      </c>
      <c r="K862" s="2">
        <v>19.920000000000002</v>
      </c>
      <c r="L862" s="2">
        <v>5860.14</v>
      </c>
      <c r="M862" s="2">
        <v>14064.34</v>
      </c>
      <c r="N862" s="2">
        <v>14.06</v>
      </c>
      <c r="O862" s="3">
        <v>45014</v>
      </c>
      <c r="P862" t="s">
        <v>87</v>
      </c>
      <c r="Q862" t="s">
        <v>34</v>
      </c>
      <c r="R862">
        <v>2023</v>
      </c>
      <c r="S862" t="s">
        <v>413</v>
      </c>
      <c r="T862" t="s">
        <v>70</v>
      </c>
      <c r="U862" t="s">
        <v>54</v>
      </c>
    </row>
    <row r="863" spans="1:21" x14ac:dyDescent="0.3">
      <c r="A863" t="s">
        <v>38</v>
      </c>
      <c r="B863" t="s">
        <v>406</v>
      </c>
      <c r="C863" t="s">
        <v>61</v>
      </c>
      <c r="D863" t="s">
        <v>228</v>
      </c>
      <c r="E863" s="2">
        <v>382.51</v>
      </c>
      <c r="F863" s="2">
        <v>250</v>
      </c>
      <c r="G863" s="2">
        <v>300</v>
      </c>
      <c r="H863" s="2">
        <v>114753</v>
      </c>
      <c r="I863">
        <v>17212.95</v>
      </c>
      <c r="J863" s="2">
        <v>97540.05</v>
      </c>
      <c r="K863" s="2">
        <v>97.54</v>
      </c>
      <c r="L863" s="2">
        <v>95627.5</v>
      </c>
      <c r="M863" s="2">
        <v>1912.55</v>
      </c>
      <c r="N863" s="2">
        <v>1.91</v>
      </c>
      <c r="O863" s="3">
        <v>45014</v>
      </c>
      <c r="P863" t="s">
        <v>87</v>
      </c>
      <c r="Q863" t="s">
        <v>34</v>
      </c>
      <c r="R863">
        <v>2023</v>
      </c>
      <c r="S863" t="s">
        <v>407</v>
      </c>
      <c r="T863" t="s">
        <v>64</v>
      </c>
      <c r="U863" t="s">
        <v>59</v>
      </c>
    </row>
    <row r="864" spans="1:21" x14ac:dyDescent="0.3">
      <c r="A864" t="s">
        <v>30</v>
      </c>
      <c r="B864" t="s">
        <v>370</v>
      </c>
      <c r="C864" t="s">
        <v>95</v>
      </c>
      <c r="D864" t="s">
        <v>228</v>
      </c>
      <c r="E864" s="2">
        <v>628.54</v>
      </c>
      <c r="F864" s="2">
        <v>260</v>
      </c>
      <c r="G864" s="2">
        <v>15</v>
      </c>
      <c r="H864" s="2">
        <v>9428.1</v>
      </c>
      <c r="I864">
        <v>1414.21</v>
      </c>
      <c r="J864" s="2">
        <v>8013.89</v>
      </c>
      <c r="K864" s="2">
        <v>8.01</v>
      </c>
      <c r="L864" s="2">
        <v>163420.4</v>
      </c>
      <c r="M864" s="2">
        <v>-155406.51</v>
      </c>
      <c r="N864" s="2">
        <v>-155.41</v>
      </c>
      <c r="O864" s="3">
        <v>45015</v>
      </c>
      <c r="P864" t="s">
        <v>87</v>
      </c>
      <c r="Q864" t="s">
        <v>34</v>
      </c>
      <c r="R864">
        <v>2023</v>
      </c>
      <c r="S864" t="s">
        <v>371</v>
      </c>
      <c r="T864" t="s">
        <v>97</v>
      </c>
      <c r="U864" t="s">
        <v>51</v>
      </c>
    </row>
    <row r="865" spans="1:21" x14ac:dyDescent="0.3">
      <c r="A865" t="s">
        <v>21</v>
      </c>
      <c r="B865" t="s">
        <v>418</v>
      </c>
      <c r="C865" t="s">
        <v>23</v>
      </c>
      <c r="D865" t="s">
        <v>158</v>
      </c>
      <c r="E865" s="2">
        <v>1308.44</v>
      </c>
      <c r="F865" s="2">
        <v>5</v>
      </c>
      <c r="G865" s="2">
        <v>125</v>
      </c>
      <c r="H865" s="2">
        <v>163555</v>
      </c>
      <c r="I865">
        <v>16355.5</v>
      </c>
      <c r="J865" s="2">
        <v>147199.5</v>
      </c>
      <c r="K865" s="2">
        <v>147.19999999999999</v>
      </c>
      <c r="L865" s="2">
        <v>6542.2</v>
      </c>
      <c r="M865" s="2">
        <v>140657.29999999999</v>
      </c>
      <c r="N865" s="2">
        <v>140.66</v>
      </c>
      <c r="O865" s="3">
        <v>45017</v>
      </c>
      <c r="P865" t="s">
        <v>72</v>
      </c>
      <c r="Q865" t="s">
        <v>73</v>
      </c>
      <c r="R865">
        <v>2023</v>
      </c>
      <c r="S865" t="s">
        <v>419</v>
      </c>
      <c r="T865" t="s">
        <v>28</v>
      </c>
      <c r="U865" t="s">
        <v>41</v>
      </c>
    </row>
    <row r="866" spans="1:21" x14ac:dyDescent="0.3">
      <c r="A866" t="s">
        <v>38</v>
      </c>
      <c r="B866" t="s">
        <v>530</v>
      </c>
      <c r="C866" t="s">
        <v>56</v>
      </c>
      <c r="D866" t="s">
        <v>24</v>
      </c>
      <c r="E866" s="2">
        <v>273.22000000000003</v>
      </c>
      <c r="F866" s="2">
        <v>120</v>
      </c>
      <c r="G866" s="2">
        <v>300</v>
      </c>
      <c r="H866" s="2">
        <v>81966</v>
      </c>
      <c r="I866">
        <v>0</v>
      </c>
      <c r="J866" s="2">
        <v>81966</v>
      </c>
      <c r="K866" s="2">
        <v>81.97</v>
      </c>
      <c r="L866" s="2">
        <v>32786.400000000001</v>
      </c>
      <c r="M866" s="2">
        <v>49179.6</v>
      </c>
      <c r="N866" s="2">
        <v>49.18</v>
      </c>
      <c r="O866" s="3">
        <v>45017</v>
      </c>
      <c r="P866" t="s">
        <v>72</v>
      </c>
      <c r="Q866" t="s">
        <v>73</v>
      </c>
      <c r="R866">
        <v>2023</v>
      </c>
      <c r="S866" t="s">
        <v>531</v>
      </c>
      <c r="T866" t="s">
        <v>58</v>
      </c>
      <c r="U866" t="s">
        <v>51</v>
      </c>
    </row>
    <row r="867" spans="1:21" x14ac:dyDescent="0.3">
      <c r="A867" t="s">
        <v>38</v>
      </c>
      <c r="B867" t="s">
        <v>532</v>
      </c>
      <c r="C867" t="s">
        <v>56</v>
      </c>
      <c r="D867" t="s">
        <v>24</v>
      </c>
      <c r="E867" s="2">
        <v>306.01</v>
      </c>
      <c r="F867" s="2">
        <v>120</v>
      </c>
      <c r="G867" s="2">
        <v>300</v>
      </c>
      <c r="H867" s="2">
        <v>91803</v>
      </c>
      <c r="I867">
        <v>0</v>
      </c>
      <c r="J867" s="2">
        <v>91803</v>
      </c>
      <c r="K867" s="2">
        <v>91.8</v>
      </c>
      <c r="L867" s="2">
        <v>36721.199999999997</v>
      </c>
      <c r="M867" s="2">
        <v>55081.8</v>
      </c>
      <c r="N867" s="2">
        <v>55.08</v>
      </c>
      <c r="O867" s="3">
        <v>45019</v>
      </c>
      <c r="P867" t="s">
        <v>72</v>
      </c>
      <c r="Q867" t="s">
        <v>73</v>
      </c>
      <c r="R867">
        <v>2023</v>
      </c>
      <c r="S867" t="s">
        <v>533</v>
      </c>
      <c r="T867" t="s">
        <v>58</v>
      </c>
      <c r="U867" t="s">
        <v>41</v>
      </c>
    </row>
    <row r="868" spans="1:21" x14ac:dyDescent="0.3">
      <c r="A868" t="s">
        <v>42</v>
      </c>
      <c r="B868" t="s">
        <v>370</v>
      </c>
      <c r="C868" t="s">
        <v>67</v>
      </c>
      <c r="D868" t="s">
        <v>228</v>
      </c>
      <c r="E868" s="2">
        <v>1309.8800000000001</v>
      </c>
      <c r="F868" s="2">
        <v>3</v>
      </c>
      <c r="G868" s="2">
        <v>350</v>
      </c>
      <c r="H868" s="2">
        <v>458458</v>
      </c>
      <c r="I868">
        <v>68768.7</v>
      </c>
      <c r="J868" s="2">
        <v>389689.3</v>
      </c>
      <c r="K868" s="2">
        <v>389.69</v>
      </c>
      <c r="L868" s="2">
        <v>3929.64</v>
      </c>
      <c r="M868" s="2">
        <v>385759.66</v>
      </c>
      <c r="N868" s="2">
        <v>385.76</v>
      </c>
      <c r="O868" s="3">
        <v>45019</v>
      </c>
      <c r="P868" t="s">
        <v>72</v>
      </c>
      <c r="Q868" t="s">
        <v>73</v>
      </c>
      <c r="R868">
        <v>2023</v>
      </c>
      <c r="S868" t="s">
        <v>371</v>
      </c>
      <c r="T868" t="s">
        <v>70</v>
      </c>
      <c r="U868" t="s">
        <v>37</v>
      </c>
    </row>
    <row r="869" spans="1:21" x14ac:dyDescent="0.3">
      <c r="A869" t="s">
        <v>47</v>
      </c>
      <c r="B869" t="s">
        <v>522</v>
      </c>
      <c r="C869" t="s">
        <v>23</v>
      </c>
      <c r="D869" t="s">
        <v>158</v>
      </c>
      <c r="E869" s="2">
        <v>1795.58</v>
      </c>
      <c r="F869" s="2">
        <v>5</v>
      </c>
      <c r="G869" s="2">
        <v>12</v>
      </c>
      <c r="H869" s="2">
        <v>21546.959999999999</v>
      </c>
      <c r="I869">
        <v>2154.6999999999998</v>
      </c>
      <c r="J869" s="2">
        <v>19392.259999999998</v>
      </c>
      <c r="K869" s="2">
        <v>19.39</v>
      </c>
      <c r="L869" s="2">
        <v>8977.9</v>
      </c>
      <c r="M869" s="2">
        <v>10414.36</v>
      </c>
      <c r="N869" s="2">
        <v>10.41</v>
      </c>
      <c r="O869" s="3">
        <v>45019</v>
      </c>
      <c r="P869" t="s">
        <v>72</v>
      </c>
      <c r="Q869" t="s">
        <v>73</v>
      </c>
      <c r="R869">
        <v>2023</v>
      </c>
      <c r="S869" t="s">
        <v>523</v>
      </c>
      <c r="T869" t="s">
        <v>28</v>
      </c>
      <c r="U869" t="s">
        <v>29</v>
      </c>
    </row>
    <row r="870" spans="1:21" x14ac:dyDescent="0.3">
      <c r="A870" t="s">
        <v>42</v>
      </c>
      <c r="B870" t="s">
        <v>462</v>
      </c>
      <c r="C870" t="s">
        <v>61</v>
      </c>
      <c r="D870" t="s">
        <v>24</v>
      </c>
      <c r="E870" s="2">
        <v>3174.53</v>
      </c>
      <c r="F870" s="2">
        <v>250</v>
      </c>
      <c r="G870" s="2">
        <v>350</v>
      </c>
      <c r="H870" s="2">
        <v>1111085.5</v>
      </c>
      <c r="I870">
        <v>0</v>
      </c>
      <c r="J870" s="2">
        <v>1111085.5</v>
      </c>
      <c r="K870" s="2">
        <v>1111.0899999999999</v>
      </c>
      <c r="L870" s="2">
        <v>793632.5</v>
      </c>
      <c r="M870" s="2">
        <v>317453</v>
      </c>
      <c r="N870" s="2">
        <v>317.45</v>
      </c>
      <c r="O870" s="3">
        <v>45019</v>
      </c>
      <c r="P870" t="s">
        <v>72</v>
      </c>
      <c r="Q870" t="s">
        <v>73</v>
      </c>
      <c r="R870">
        <v>2023</v>
      </c>
      <c r="S870" t="s">
        <v>463</v>
      </c>
      <c r="T870" t="s">
        <v>64</v>
      </c>
      <c r="U870" t="s">
        <v>46</v>
      </c>
    </row>
    <row r="871" spans="1:21" x14ac:dyDescent="0.3">
      <c r="A871" t="s">
        <v>47</v>
      </c>
      <c r="B871" t="s">
        <v>348</v>
      </c>
      <c r="C871" t="s">
        <v>32</v>
      </c>
      <c r="D871" t="s">
        <v>228</v>
      </c>
      <c r="E871" s="2">
        <v>754.25</v>
      </c>
      <c r="F871" s="2">
        <v>10</v>
      </c>
      <c r="G871" s="2">
        <v>12</v>
      </c>
      <c r="H871" s="2">
        <v>9051</v>
      </c>
      <c r="I871">
        <v>1357.65</v>
      </c>
      <c r="J871" s="2">
        <v>7693.35</v>
      </c>
      <c r="K871" s="2">
        <v>7.69</v>
      </c>
      <c r="L871" s="2">
        <v>7542.5</v>
      </c>
      <c r="M871" s="2">
        <v>150.85</v>
      </c>
      <c r="N871" s="2">
        <v>0.15</v>
      </c>
      <c r="O871" s="3">
        <v>45020</v>
      </c>
      <c r="P871" t="s">
        <v>72</v>
      </c>
      <c r="Q871" t="s">
        <v>73</v>
      </c>
      <c r="R871">
        <v>2023</v>
      </c>
      <c r="S871" t="s">
        <v>349</v>
      </c>
      <c r="T871" t="s">
        <v>36</v>
      </c>
      <c r="U871" t="s">
        <v>51</v>
      </c>
    </row>
    <row r="872" spans="1:21" x14ac:dyDescent="0.3">
      <c r="A872" t="s">
        <v>38</v>
      </c>
      <c r="B872" t="s">
        <v>474</v>
      </c>
      <c r="C872" t="s">
        <v>61</v>
      </c>
      <c r="D872" t="s">
        <v>68</v>
      </c>
      <c r="E872" s="2">
        <v>250.61</v>
      </c>
      <c r="F872" s="2">
        <v>250</v>
      </c>
      <c r="G872" s="2">
        <v>300</v>
      </c>
      <c r="H872" s="2">
        <v>75183</v>
      </c>
      <c r="I872">
        <v>3759.15</v>
      </c>
      <c r="J872" s="2">
        <v>71423.850000000006</v>
      </c>
      <c r="K872" s="2">
        <v>71.42</v>
      </c>
      <c r="L872" s="2">
        <v>62652.5</v>
      </c>
      <c r="M872" s="2">
        <v>8771.35</v>
      </c>
      <c r="N872" s="2">
        <v>8.77</v>
      </c>
      <c r="O872" s="3">
        <v>45020</v>
      </c>
      <c r="P872" t="s">
        <v>72</v>
      </c>
      <c r="Q872" t="s">
        <v>73</v>
      </c>
      <c r="R872">
        <v>2023</v>
      </c>
      <c r="S872" t="s">
        <v>475</v>
      </c>
      <c r="T872" t="s">
        <v>64</v>
      </c>
      <c r="U872" t="s">
        <v>59</v>
      </c>
    </row>
    <row r="873" spans="1:21" x14ac:dyDescent="0.3">
      <c r="A873" t="s">
        <v>42</v>
      </c>
      <c r="B873" t="s">
        <v>498</v>
      </c>
      <c r="C873" t="s">
        <v>56</v>
      </c>
      <c r="D873" t="s">
        <v>228</v>
      </c>
      <c r="E873" s="2">
        <v>3348</v>
      </c>
      <c r="F873" s="2">
        <v>120</v>
      </c>
      <c r="G873" s="2">
        <v>350</v>
      </c>
      <c r="H873" s="2">
        <v>1171800</v>
      </c>
      <c r="I873">
        <v>175770</v>
      </c>
      <c r="J873" s="2">
        <v>996030</v>
      </c>
      <c r="K873" s="2">
        <v>996.03</v>
      </c>
      <c r="L873" s="2">
        <v>401760</v>
      </c>
      <c r="M873" s="2">
        <v>594270</v>
      </c>
      <c r="N873" s="2">
        <v>594.27</v>
      </c>
      <c r="O873" s="3">
        <v>45020</v>
      </c>
      <c r="P873" t="s">
        <v>72</v>
      </c>
      <c r="Q873" t="s">
        <v>73</v>
      </c>
      <c r="R873">
        <v>2023</v>
      </c>
      <c r="S873" t="s">
        <v>499</v>
      </c>
      <c r="T873" t="s">
        <v>58</v>
      </c>
      <c r="U873" t="s">
        <v>54</v>
      </c>
    </row>
    <row r="874" spans="1:21" x14ac:dyDescent="0.3">
      <c r="A874" t="s">
        <v>30</v>
      </c>
      <c r="B874" t="s">
        <v>362</v>
      </c>
      <c r="C874" t="s">
        <v>95</v>
      </c>
      <c r="D874" t="s">
        <v>228</v>
      </c>
      <c r="E874" s="2">
        <v>1390.71</v>
      </c>
      <c r="F874" s="2">
        <v>260</v>
      </c>
      <c r="G874" s="2">
        <v>15</v>
      </c>
      <c r="H874" s="2">
        <v>20860.650000000001</v>
      </c>
      <c r="I874">
        <v>3129.1</v>
      </c>
      <c r="J874" s="2">
        <v>17731.55</v>
      </c>
      <c r="K874" s="2">
        <v>17.73</v>
      </c>
      <c r="L874" s="2">
        <v>361584.6</v>
      </c>
      <c r="M874" s="2">
        <v>-343853.05</v>
      </c>
      <c r="N874" s="2">
        <v>-343.85</v>
      </c>
      <c r="O874" s="3">
        <v>45020</v>
      </c>
      <c r="P874" t="s">
        <v>72</v>
      </c>
      <c r="Q874" t="s">
        <v>73</v>
      </c>
      <c r="R874">
        <v>2023</v>
      </c>
      <c r="S874" t="s">
        <v>363</v>
      </c>
      <c r="T874" t="s">
        <v>97</v>
      </c>
      <c r="U874" t="s">
        <v>46</v>
      </c>
    </row>
    <row r="875" spans="1:21" x14ac:dyDescent="0.3">
      <c r="A875" t="s">
        <v>21</v>
      </c>
      <c r="B875" t="s">
        <v>358</v>
      </c>
      <c r="C875" t="s">
        <v>32</v>
      </c>
      <c r="D875" t="s">
        <v>158</v>
      </c>
      <c r="E875" s="2">
        <v>1013.53</v>
      </c>
      <c r="F875" s="2">
        <v>10</v>
      </c>
      <c r="G875" s="2">
        <v>125</v>
      </c>
      <c r="H875" s="2">
        <v>126691.25</v>
      </c>
      <c r="I875">
        <v>12669.12</v>
      </c>
      <c r="J875" s="2">
        <v>114022.13</v>
      </c>
      <c r="K875" s="2">
        <v>114.02</v>
      </c>
      <c r="L875" s="2">
        <v>10135.299999999999</v>
      </c>
      <c r="M875" s="2">
        <v>103886.83</v>
      </c>
      <c r="N875" s="2">
        <v>103.89</v>
      </c>
      <c r="O875" s="3">
        <v>45020</v>
      </c>
      <c r="P875" t="s">
        <v>72</v>
      </c>
      <c r="Q875" t="s">
        <v>73</v>
      </c>
      <c r="R875">
        <v>2023</v>
      </c>
      <c r="S875" t="s">
        <v>359</v>
      </c>
      <c r="T875" t="s">
        <v>36</v>
      </c>
      <c r="U875" t="s">
        <v>59</v>
      </c>
    </row>
    <row r="876" spans="1:21" x14ac:dyDescent="0.3">
      <c r="A876" t="s">
        <v>47</v>
      </c>
      <c r="B876" t="s">
        <v>432</v>
      </c>
      <c r="C876" t="s">
        <v>61</v>
      </c>
      <c r="D876" t="s">
        <v>158</v>
      </c>
      <c r="E876" s="2">
        <v>1160.33</v>
      </c>
      <c r="F876" s="2">
        <v>250</v>
      </c>
      <c r="G876" s="2">
        <v>12</v>
      </c>
      <c r="H876" s="2">
        <v>13923.96</v>
      </c>
      <c r="I876">
        <v>1392.4</v>
      </c>
      <c r="J876" s="2">
        <v>12531.56</v>
      </c>
      <c r="K876" s="2">
        <v>12.53</v>
      </c>
      <c r="L876" s="2">
        <v>290082.5</v>
      </c>
      <c r="M876" s="2">
        <v>-277550.94</v>
      </c>
      <c r="N876" s="2">
        <v>-277.55</v>
      </c>
      <c r="O876" s="3">
        <v>45022</v>
      </c>
      <c r="P876" t="s">
        <v>72</v>
      </c>
      <c r="Q876" t="s">
        <v>73</v>
      </c>
      <c r="R876">
        <v>2023</v>
      </c>
      <c r="S876" t="s">
        <v>433</v>
      </c>
      <c r="T876" t="s">
        <v>64</v>
      </c>
      <c r="U876" t="s">
        <v>59</v>
      </c>
    </row>
    <row r="877" spans="1:21" x14ac:dyDescent="0.3">
      <c r="A877" t="s">
        <v>38</v>
      </c>
      <c r="B877" t="s">
        <v>354</v>
      </c>
      <c r="C877" t="s">
        <v>56</v>
      </c>
      <c r="D877" t="s">
        <v>68</v>
      </c>
      <c r="E877" s="2">
        <v>583.21</v>
      </c>
      <c r="F877" s="2">
        <v>120</v>
      </c>
      <c r="G877" s="2">
        <v>300</v>
      </c>
      <c r="H877" s="2">
        <v>174963</v>
      </c>
      <c r="I877">
        <v>8748.15</v>
      </c>
      <c r="J877" s="2">
        <v>166214.85</v>
      </c>
      <c r="K877" s="2">
        <v>166.21</v>
      </c>
      <c r="L877" s="2">
        <v>69985.2</v>
      </c>
      <c r="M877" s="2">
        <v>96229.65</v>
      </c>
      <c r="N877" s="2">
        <v>96.23</v>
      </c>
      <c r="O877" s="3">
        <v>45022</v>
      </c>
      <c r="P877" t="s">
        <v>72</v>
      </c>
      <c r="Q877" t="s">
        <v>73</v>
      </c>
      <c r="R877">
        <v>2023</v>
      </c>
      <c r="S877" t="s">
        <v>355</v>
      </c>
      <c r="T877" t="s">
        <v>58</v>
      </c>
      <c r="U877" t="s">
        <v>41</v>
      </c>
    </row>
    <row r="878" spans="1:21" x14ac:dyDescent="0.3">
      <c r="A878" t="s">
        <v>38</v>
      </c>
      <c r="B878" t="s">
        <v>382</v>
      </c>
      <c r="C878" t="s">
        <v>56</v>
      </c>
      <c r="D878" t="s">
        <v>228</v>
      </c>
      <c r="E878" s="2">
        <v>974.21</v>
      </c>
      <c r="F878" s="2">
        <v>120</v>
      </c>
      <c r="G878" s="2">
        <v>300</v>
      </c>
      <c r="H878" s="2">
        <v>292263</v>
      </c>
      <c r="I878">
        <v>43839.45</v>
      </c>
      <c r="J878" s="2">
        <v>248423.55</v>
      </c>
      <c r="K878" s="2">
        <v>248.42</v>
      </c>
      <c r="L878" s="2">
        <v>116905.2</v>
      </c>
      <c r="M878" s="2">
        <v>131518.35</v>
      </c>
      <c r="N878" s="2">
        <v>131.52000000000001</v>
      </c>
      <c r="O878" s="3">
        <v>45022</v>
      </c>
      <c r="P878" t="s">
        <v>72</v>
      </c>
      <c r="Q878" t="s">
        <v>73</v>
      </c>
      <c r="R878">
        <v>2023</v>
      </c>
      <c r="S878" t="s">
        <v>383</v>
      </c>
      <c r="T878" t="s">
        <v>58</v>
      </c>
      <c r="U878" t="s">
        <v>46</v>
      </c>
    </row>
    <row r="879" spans="1:21" x14ac:dyDescent="0.3">
      <c r="A879" t="s">
        <v>42</v>
      </c>
      <c r="B879" t="s">
        <v>372</v>
      </c>
      <c r="C879" t="s">
        <v>56</v>
      </c>
      <c r="D879" t="s">
        <v>228</v>
      </c>
      <c r="E879" s="2">
        <v>2095.0500000000002</v>
      </c>
      <c r="F879" s="2">
        <v>120</v>
      </c>
      <c r="G879" s="2">
        <v>350</v>
      </c>
      <c r="H879" s="2">
        <v>733267.5</v>
      </c>
      <c r="I879">
        <v>109990.12</v>
      </c>
      <c r="J879" s="2">
        <v>623277.38</v>
      </c>
      <c r="K879" s="2">
        <v>623.28</v>
      </c>
      <c r="L879" s="2">
        <v>251406</v>
      </c>
      <c r="M879" s="2">
        <v>371871.38</v>
      </c>
      <c r="N879" s="2">
        <v>371.87</v>
      </c>
      <c r="O879" s="3">
        <v>45022</v>
      </c>
      <c r="P879" t="s">
        <v>72</v>
      </c>
      <c r="Q879" t="s">
        <v>73</v>
      </c>
      <c r="R879">
        <v>2023</v>
      </c>
      <c r="S879" t="s">
        <v>373</v>
      </c>
      <c r="T879" t="s">
        <v>58</v>
      </c>
      <c r="U879" t="s">
        <v>46</v>
      </c>
    </row>
    <row r="880" spans="1:21" x14ac:dyDescent="0.3">
      <c r="A880" t="s">
        <v>30</v>
      </c>
      <c r="B880" t="s">
        <v>534</v>
      </c>
      <c r="C880" t="s">
        <v>95</v>
      </c>
      <c r="D880" t="s">
        <v>24</v>
      </c>
      <c r="E880" s="2">
        <v>1929.51</v>
      </c>
      <c r="F880" s="2">
        <v>260</v>
      </c>
      <c r="G880" s="2">
        <v>15</v>
      </c>
      <c r="H880" s="2">
        <v>28942.65</v>
      </c>
      <c r="I880">
        <v>0</v>
      </c>
      <c r="J880" s="2">
        <v>28942.65</v>
      </c>
      <c r="K880" s="2">
        <v>28.94</v>
      </c>
      <c r="L880" s="2">
        <v>501672.6</v>
      </c>
      <c r="M880" s="2">
        <v>-472729.95</v>
      </c>
      <c r="N880" s="2">
        <v>-472.73</v>
      </c>
      <c r="O880" s="3">
        <v>45022</v>
      </c>
      <c r="P880" t="s">
        <v>72</v>
      </c>
      <c r="Q880" t="s">
        <v>73</v>
      </c>
      <c r="R880">
        <v>2023</v>
      </c>
      <c r="S880" t="s">
        <v>535</v>
      </c>
      <c r="T880" t="s">
        <v>97</v>
      </c>
      <c r="U880" t="s">
        <v>65</v>
      </c>
    </row>
    <row r="881" spans="1:21" x14ac:dyDescent="0.3">
      <c r="A881" t="s">
        <v>42</v>
      </c>
      <c r="B881" t="s">
        <v>536</v>
      </c>
      <c r="C881" t="s">
        <v>56</v>
      </c>
      <c r="D881" t="s">
        <v>24</v>
      </c>
      <c r="E881" s="2">
        <v>3456.9</v>
      </c>
      <c r="F881" s="2">
        <v>120</v>
      </c>
      <c r="G881" s="2">
        <v>350</v>
      </c>
      <c r="H881" s="2">
        <v>1209915</v>
      </c>
      <c r="I881">
        <v>0</v>
      </c>
      <c r="J881" s="2">
        <v>1209915</v>
      </c>
      <c r="K881" s="2">
        <v>1209.9100000000001</v>
      </c>
      <c r="L881" s="2">
        <v>414828</v>
      </c>
      <c r="M881" s="2">
        <v>795087</v>
      </c>
      <c r="N881" s="2">
        <v>795.09</v>
      </c>
      <c r="O881" s="3">
        <v>45023</v>
      </c>
      <c r="P881" t="s">
        <v>72</v>
      </c>
      <c r="Q881" t="s">
        <v>73</v>
      </c>
      <c r="R881">
        <v>2023</v>
      </c>
      <c r="S881" t="s">
        <v>537</v>
      </c>
      <c r="T881" t="s">
        <v>58</v>
      </c>
      <c r="U881" t="s">
        <v>59</v>
      </c>
    </row>
    <row r="882" spans="1:21" x14ac:dyDescent="0.3">
      <c r="A882" t="s">
        <v>30</v>
      </c>
      <c r="B882" t="s">
        <v>420</v>
      </c>
      <c r="C882" t="s">
        <v>95</v>
      </c>
      <c r="D882" t="s">
        <v>158</v>
      </c>
      <c r="E882" s="2">
        <v>863.03</v>
      </c>
      <c r="F882" s="2">
        <v>260</v>
      </c>
      <c r="G882" s="2">
        <v>15</v>
      </c>
      <c r="H882" s="2">
        <v>12945.45</v>
      </c>
      <c r="I882">
        <v>1294.55</v>
      </c>
      <c r="J882" s="2">
        <v>11650.9</v>
      </c>
      <c r="K882" s="2">
        <v>11.65</v>
      </c>
      <c r="L882" s="2">
        <v>224387.8</v>
      </c>
      <c r="M882" s="2">
        <v>-212736.9</v>
      </c>
      <c r="N882" s="2">
        <v>-212.74</v>
      </c>
      <c r="O882" s="3">
        <v>45024</v>
      </c>
      <c r="P882" t="s">
        <v>72</v>
      </c>
      <c r="Q882" t="s">
        <v>73</v>
      </c>
      <c r="R882">
        <v>2023</v>
      </c>
      <c r="S882" t="s">
        <v>421</v>
      </c>
      <c r="T882" t="s">
        <v>97</v>
      </c>
      <c r="U882" t="s">
        <v>41</v>
      </c>
    </row>
    <row r="883" spans="1:21" x14ac:dyDescent="0.3">
      <c r="A883" t="s">
        <v>42</v>
      </c>
      <c r="B883" t="s">
        <v>488</v>
      </c>
      <c r="C883" t="s">
        <v>23</v>
      </c>
      <c r="D883" t="s">
        <v>228</v>
      </c>
      <c r="E883" s="2">
        <v>3972.1</v>
      </c>
      <c r="F883" s="2">
        <v>5</v>
      </c>
      <c r="G883" s="2">
        <v>350</v>
      </c>
      <c r="H883" s="2">
        <v>1390235</v>
      </c>
      <c r="I883">
        <v>208535.25</v>
      </c>
      <c r="J883" s="2">
        <v>1181699.75</v>
      </c>
      <c r="K883" s="2">
        <v>1181.7</v>
      </c>
      <c r="L883" s="2">
        <v>19860.5</v>
      </c>
      <c r="M883" s="2">
        <v>1161839.25</v>
      </c>
      <c r="N883" s="2">
        <v>1161.8399999999999</v>
      </c>
      <c r="O883" s="3">
        <v>45025</v>
      </c>
      <c r="P883" t="s">
        <v>72</v>
      </c>
      <c r="Q883" t="s">
        <v>73</v>
      </c>
      <c r="R883">
        <v>2023</v>
      </c>
      <c r="S883" t="s">
        <v>489</v>
      </c>
      <c r="T883" t="s">
        <v>28</v>
      </c>
      <c r="U883" t="s">
        <v>65</v>
      </c>
    </row>
    <row r="884" spans="1:21" x14ac:dyDescent="0.3">
      <c r="A884" t="s">
        <v>42</v>
      </c>
      <c r="B884" t="s">
        <v>424</v>
      </c>
      <c r="C884" t="s">
        <v>67</v>
      </c>
      <c r="D884" t="s">
        <v>228</v>
      </c>
      <c r="E884" s="2">
        <v>2630.94</v>
      </c>
      <c r="F884" s="2">
        <v>3</v>
      </c>
      <c r="G884" s="2">
        <v>350</v>
      </c>
      <c r="H884" s="2">
        <v>920829</v>
      </c>
      <c r="I884">
        <v>138124.35</v>
      </c>
      <c r="J884" s="2">
        <v>782704.65</v>
      </c>
      <c r="K884" s="2">
        <v>782.7</v>
      </c>
      <c r="L884" s="2">
        <v>7892.82</v>
      </c>
      <c r="M884" s="2">
        <v>774811.83</v>
      </c>
      <c r="N884" s="2">
        <v>774.81</v>
      </c>
      <c r="O884" s="3">
        <v>45026</v>
      </c>
      <c r="P884" t="s">
        <v>72</v>
      </c>
      <c r="Q884" t="s">
        <v>73</v>
      </c>
      <c r="R884">
        <v>2023</v>
      </c>
      <c r="S884" t="s">
        <v>425</v>
      </c>
      <c r="T884" t="s">
        <v>70</v>
      </c>
      <c r="U884" t="s">
        <v>54</v>
      </c>
    </row>
    <row r="885" spans="1:21" x14ac:dyDescent="0.3">
      <c r="A885" t="s">
        <v>47</v>
      </c>
      <c r="B885" t="s">
        <v>480</v>
      </c>
      <c r="C885" t="s">
        <v>95</v>
      </c>
      <c r="D885" t="s">
        <v>24</v>
      </c>
      <c r="E885" s="2">
        <v>664.05</v>
      </c>
      <c r="F885" s="2">
        <v>260</v>
      </c>
      <c r="G885" s="2">
        <v>12</v>
      </c>
      <c r="H885" s="2">
        <v>7968.6</v>
      </c>
      <c r="I885">
        <v>0</v>
      </c>
      <c r="J885" s="2">
        <v>7968.6</v>
      </c>
      <c r="K885" s="2">
        <v>7.97</v>
      </c>
      <c r="L885" s="2">
        <v>172653</v>
      </c>
      <c r="M885" s="2">
        <v>-164684.4</v>
      </c>
      <c r="N885" s="2">
        <v>-164.68</v>
      </c>
      <c r="O885" s="3">
        <v>45026</v>
      </c>
      <c r="P885" t="s">
        <v>72</v>
      </c>
      <c r="Q885" t="s">
        <v>73</v>
      </c>
      <c r="R885">
        <v>2023</v>
      </c>
      <c r="S885" t="s">
        <v>481</v>
      </c>
      <c r="T885" t="s">
        <v>97</v>
      </c>
      <c r="U885" t="s">
        <v>46</v>
      </c>
    </row>
    <row r="886" spans="1:21" x14ac:dyDescent="0.3">
      <c r="A886" t="s">
        <v>30</v>
      </c>
      <c r="B886" t="s">
        <v>522</v>
      </c>
      <c r="C886" t="s">
        <v>95</v>
      </c>
      <c r="D886" t="s">
        <v>24</v>
      </c>
      <c r="E886" s="2">
        <v>1344.83</v>
      </c>
      <c r="F886" s="2">
        <v>260</v>
      </c>
      <c r="G886" s="2">
        <v>15</v>
      </c>
      <c r="H886" s="2">
        <v>20172.45</v>
      </c>
      <c r="I886">
        <v>0</v>
      </c>
      <c r="J886" s="2">
        <v>20172.45</v>
      </c>
      <c r="K886" s="2">
        <v>20.170000000000002</v>
      </c>
      <c r="L886" s="2">
        <v>349655.8</v>
      </c>
      <c r="M886" s="2">
        <v>-329483.34999999998</v>
      </c>
      <c r="N886" s="2">
        <v>-329.48</v>
      </c>
      <c r="O886" s="3">
        <v>45027</v>
      </c>
      <c r="P886" t="s">
        <v>72</v>
      </c>
      <c r="Q886" t="s">
        <v>73</v>
      </c>
      <c r="R886">
        <v>2023</v>
      </c>
      <c r="S886" t="s">
        <v>523</v>
      </c>
      <c r="T886" t="s">
        <v>97</v>
      </c>
      <c r="U886" t="s">
        <v>59</v>
      </c>
    </row>
    <row r="887" spans="1:21" x14ac:dyDescent="0.3">
      <c r="A887" t="s">
        <v>42</v>
      </c>
      <c r="B887" t="s">
        <v>364</v>
      </c>
      <c r="C887" t="s">
        <v>23</v>
      </c>
      <c r="D887" t="s">
        <v>24</v>
      </c>
      <c r="E887" s="2">
        <v>1295.82</v>
      </c>
      <c r="F887" s="2">
        <v>5</v>
      </c>
      <c r="G887" s="2">
        <v>350</v>
      </c>
      <c r="H887" s="2">
        <v>453537</v>
      </c>
      <c r="I887">
        <v>0</v>
      </c>
      <c r="J887" s="2">
        <v>453537</v>
      </c>
      <c r="K887" s="2">
        <v>453.54</v>
      </c>
      <c r="L887" s="2">
        <v>6479.1</v>
      </c>
      <c r="M887" s="2">
        <v>447057.9</v>
      </c>
      <c r="N887" s="2">
        <v>447.06</v>
      </c>
      <c r="O887" s="3">
        <v>45028</v>
      </c>
      <c r="P887" t="s">
        <v>72</v>
      </c>
      <c r="Q887" t="s">
        <v>73</v>
      </c>
      <c r="R887">
        <v>2023</v>
      </c>
      <c r="S887" t="s">
        <v>365</v>
      </c>
      <c r="T887" t="s">
        <v>28</v>
      </c>
      <c r="U887" t="s">
        <v>46</v>
      </c>
    </row>
    <row r="888" spans="1:21" x14ac:dyDescent="0.3">
      <c r="A888" t="s">
        <v>47</v>
      </c>
      <c r="B888" t="s">
        <v>430</v>
      </c>
      <c r="C888" t="s">
        <v>67</v>
      </c>
      <c r="D888" t="s">
        <v>68</v>
      </c>
      <c r="E888" s="2">
        <v>1168.67</v>
      </c>
      <c r="F888" s="2">
        <v>3</v>
      </c>
      <c r="G888" s="2">
        <v>12</v>
      </c>
      <c r="H888" s="2">
        <v>14024.04</v>
      </c>
      <c r="I888">
        <v>701.2</v>
      </c>
      <c r="J888" s="2">
        <v>13322.84</v>
      </c>
      <c r="K888" s="2">
        <v>13.32</v>
      </c>
      <c r="L888" s="2">
        <v>3506.01</v>
      </c>
      <c r="M888" s="2">
        <v>9816.83</v>
      </c>
      <c r="N888" s="2">
        <v>9.82</v>
      </c>
      <c r="O888" s="3">
        <v>45028</v>
      </c>
      <c r="P888" t="s">
        <v>72</v>
      </c>
      <c r="Q888" t="s">
        <v>73</v>
      </c>
      <c r="R888">
        <v>2023</v>
      </c>
      <c r="S888" t="s">
        <v>431</v>
      </c>
      <c r="T888" t="s">
        <v>70</v>
      </c>
      <c r="U888" t="s">
        <v>59</v>
      </c>
    </row>
    <row r="889" spans="1:21" x14ac:dyDescent="0.3">
      <c r="A889" t="s">
        <v>47</v>
      </c>
      <c r="B889" t="s">
        <v>356</v>
      </c>
      <c r="C889" t="s">
        <v>95</v>
      </c>
      <c r="D889" t="s">
        <v>68</v>
      </c>
      <c r="E889" s="2">
        <v>1017.45</v>
      </c>
      <c r="F889" s="2">
        <v>260</v>
      </c>
      <c r="G889" s="2">
        <v>12</v>
      </c>
      <c r="H889" s="2">
        <v>12209.4</v>
      </c>
      <c r="I889">
        <v>610.47</v>
      </c>
      <c r="J889" s="2">
        <v>11598.93</v>
      </c>
      <c r="K889" s="2">
        <v>11.6</v>
      </c>
      <c r="L889" s="2">
        <v>264537</v>
      </c>
      <c r="M889" s="2">
        <v>-252938.07</v>
      </c>
      <c r="N889" s="2">
        <v>-252.94</v>
      </c>
      <c r="O889" s="3">
        <v>45028</v>
      </c>
      <c r="P889" t="s">
        <v>72</v>
      </c>
      <c r="Q889" t="s">
        <v>73</v>
      </c>
      <c r="R889">
        <v>2023</v>
      </c>
      <c r="S889" t="s">
        <v>357</v>
      </c>
      <c r="T889" t="s">
        <v>97</v>
      </c>
      <c r="U889" t="s">
        <v>29</v>
      </c>
    </row>
    <row r="890" spans="1:21" x14ac:dyDescent="0.3">
      <c r="A890" t="s">
        <v>21</v>
      </c>
      <c r="B890" t="s">
        <v>408</v>
      </c>
      <c r="C890" t="s">
        <v>56</v>
      </c>
      <c r="D890" t="s">
        <v>228</v>
      </c>
      <c r="E890" s="2">
        <v>2841.1</v>
      </c>
      <c r="F890" s="2">
        <v>120</v>
      </c>
      <c r="G890" s="2">
        <v>125</v>
      </c>
      <c r="H890" s="2">
        <v>355137.5</v>
      </c>
      <c r="I890">
        <v>53270.62</v>
      </c>
      <c r="J890" s="2">
        <v>301866.88</v>
      </c>
      <c r="K890" s="2">
        <v>301.87</v>
      </c>
      <c r="L890" s="2">
        <v>340932</v>
      </c>
      <c r="M890" s="2">
        <v>-39065.120000000003</v>
      </c>
      <c r="N890" s="2">
        <v>-39.07</v>
      </c>
      <c r="O890" s="3">
        <v>45028</v>
      </c>
      <c r="P890" t="s">
        <v>72</v>
      </c>
      <c r="Q890" t="s">
        <v>73</v>
      </c>
      <c r="R890">
        <v>2023</v>
      </c>
      <c r="S890" t="s">
        <v>409</v>
      </c>
      <c r="T890" t="s">
        <v>58</v>
      </c>
      <c r="U890" t="s">
        <v>37</v>
      </c>
    </row>
    <row r="891" spans="1:21" x14ac:dyDescent="0.3">
      <c r="A891" t="s">
        <v>30</v>
      </c>
      <c r="B891" t="s">
        <v>484</v>
      </c>
      <c r="C891" t="s">
        <v>56</v>
      </c>
      <c r="D891" t="s">
        <v>158</v>
      </c>
      <c r="E891" s="2">
        <v>1014.6</v>
      </c>
      <c r="F891" s="2">
        <v>120</v>
      </c>
      <c r="G891" s="2">
        <v>15</v>
      </c>
      <c r="H891" s="2">
        <v>15219</v>
      </c>
      <c r="I891">
        <v>1521.9</v>
      </c>
      <c r="J891" s="2">
        <v>13697.1</v>
      </c>
      <c r="K891" s="2">
        <v>13.7</v>
      </c>
      <c r="L891" s="2">
        <v>121752</v>
      </c>
      <c r="M891" s="2">
        <v>-108054.9</v>
      </c>
      <c r="N891" s="2">
        <v>-108.05</v>
      </c>
      <c r="O891" s="3">
        <v>45029</v>
      </c>
      <c r="P891" t="s">
        <v>72</v>
      </c>
      <c r="Q891" t="s">
        <v>73</v>
      </c>
      <c r="R891">
        <v>2023</v>
      </c>
      <c r="S891" t="s">
        <v>485</v>
      </c>
      <c r="T891" t="s">
        <v>58</v>
      </c>
      <c r="U891" t="s">
        <v>46</v>
      </c>
    </row>
    <row r="892" spans="1:21" x14ac:dyDescent="0.3">
      <c r="A892" t="s">
        <v>42</v>
      </c>
      <c r="B892" t="s">
        <v>506</v>
      </c>
      <c r="C892" t="s">
        <v>56</v>
      </c>
      <c r="D892" t="s">
        <v>228</v>
      </c>
      <c r="E892" s="2">
        <v>1292.8699999999999</v>
      </c>
      <c r="F892" s="2">
        <v>120</v>
      </c>
      <c r="G892" s="2">
        <v>350</v>
      </c>
      <c r="H892" s="2">
        <v>452504.5</v>
      </c>
      <c r="I892">
        <v>67875.679999999993</v>
      </c>
      <c r="J892" s="2">
        <v>384628.82</v>
      </c>
      <c r="K892" s="2">
        <v>384.63</v>
      </c>
      <c r="L892" s="2">
        <v>155144.4</v>
      </c>
      <c r="M892" s="2">
        <v>229484.42</v>
      </c>
      <c r="N892" s="2">
        <v>229.48</v>
      </c>
      <c r="O892" s="3">
        <v>45029</v>
      </c>
      <c r="P892" t="s">
        <v>72</v>
      </c>
      <c r="Q892" t="s">
        <v>73</v>
      </c>
      <c r="R892">
        <v>2023</v>
      </c>
      <c r="S892" t="s">
        <v>507</v>
      </c>
      <c r="T892" t="s">
        <v>58</v>
      </c>
      <c r="U892" t="s">
        <v>65</v>
      </c>
    </row>
    <row r="893" spans="1:21" x14ac:dyDescent="0.3">
      <c r="A893" t="s">
        <v>21</v>
      </c>
      <c r="B893" t="s">
        <v>416</v>
      </c>
      <c r="C893" t="s">
        <v>56</v>
      </c>
      <c r="D893" t="s">
        <v>24</v>
      </c>
      <c r="E893" s="2">
        <v>2620.37</v>
      </c>
      <c r="F893" s="2">
        <v>120</v>
      </c>
      <c r="G893" s="2">
        <v>125</v>
      </c>
      <c r="H893" s="2">
        <v>327546.25</v>
      </c>
      <c r="I893">
        <v>0</v>
      </c>
      <c r="J893" s="2">
        <v>327546.25</v>
      </c>
      <c r="K893" s="2">
        <v>327.55</v>
      </c>
      <c r="L893" s="2">
        <v>314444.40000000002</v>
      </c>
      <c r="M893" s="2">
        <v>13101.85</v>
      </c>
      <c r="N893" s="2">
        <v>13.1</v>
      </c>
      <c r="O893" s="3">
        <v>45029</v>
      </c>
      <c r="P893" t="s">
        <v>72</v>
      </c>
      <c r="Q893" t="s">
        <v>73</v>
      </c>
      <c r="R893">
        <v>2023</v>
      </c>
      <c r="S893" t="s">
        <v>417</v>
      </c>
      <c r="T893" t="s">
        <v>58</v>
      </c>
      <c r="U893" t="s">
        <v>37</v>
      </c>
    </row>
    <row r="894" spans="1:21" x14ac:dyDescent="0.3">
      <c r="A894" t="s">
        <v>38</v>
      </c>
      <c r="B894" t="s">
        <v>422</v>
      </c>
      <c r="C894" t="s">
        <v>95</v>
      </c>
      <c r="D894" t="s">
        <v>24</v>
      </c>
      <c r="E894" s="2">
        <v>741.71</v>
      </c>
      <c r="F894" s="2">
        <v>260</v>
      </c>
      <c r="G894" s="2">
        <v>300</v>
      </c>
      <c r="H894" s="2">
        <v>222513</v>
      </c>
      <c r="I894">
        <v>0</v>
      </c>
      <c r="J894" s="2">
        <v>222513</v>
      </c>
      <c r="K894" s="2">
        <v>222.51</v>
      </c>
      <c r="L894" s="2">
        <v>192844.6</v>
      </c>
      <c r="M894" s="2">
        <v>29668.400000000001</v>
      </c>
      <c r="N894" s="2">
        <v>29.67</v>
      </c>
      <c r="O894" s="3">
        <v>45029</v>
      </c>
      <c r="P894" t="s">
        <v>72</v>
      </c>
      <c r="Q894" t="s">
        <v>73</v>
      </c>
      <c r="R894">
        <v>2023</v>
      </c>
      <c r="S894" t="s">
        <v>423</v>
      </c>
      <c r="T894" t="s">
        <v>97</v>
      </c>
      <c r="U894" t="s">
        <v>41</v>
      </c>
    </row>
    <row r="895" spans="1:21" x14ac:dyDescent="0.3">
      <c r="A895" t="s">
        <v>47</v>
      </c>
      <c r="B895" t="s">
        <v>454</v>
      </c>
      <c r="C895" t="s">
        <v>32</v>
      </c>
      <c r="D895" t="s">
        <v>68</v>
      </c>
      <c r="E895" s="2">
        <v>996.48</v>
      </c>
      <c r="F895" s="2">
        <v>10</v>
      </c>
      <c r="G895" s="2">
        <v>12</v>
      </c>
      <c r="H895" s="2">
        <v>11957.76</v>
      </c>
      <c r="I895">
        <v>597.89</v>
      </c>
      <c r="J895" s="2">
        <v>11359.87</v>
      </c>
      <c r="K895" s="2">
        <v>11.36</v>
      </c>
      <c r="L895" s="2">
        <v>9964.7999999999993</v>
      </c>
      <c r="M895" s="2">
        <v>1395.07</v>
      </c>
      <c r="N895" s="2">
        <v>1.4</v>
      </c>
      <c r="O895" s="3">
        <v>45030</v>
      </c>
      <c r="P895" t="s">
        <v>72</v>
      </c>
      <c r="Q895" t="s">
        <v>73</v>
      </c>
      <c r="R895">
        <v>2023</v>
      </c>
      <c r="S895" t="s">
        <v>455</v>
      </c>
      <c r="T895" t="s">
        <v>36</v>
      </c>
      <c r="U895" t="s">
        <v>59</v>
      </c>
    </row>
    <row r="896" spans="1:21" x14ac:dyDescent="0.3">
      <c r="A896" t="s">
        <v>30</v>
      </c>
      <c r="B896" t="s">
        <v>356</v>
      </c>
      <c r="C896" t="s">
        <v>61</v>
      </c>
      <c r="D896" t="s">
        <v>68</v>
      </c>
      <c r="E896" s="2">
        <v>779.58</v>
      </c>
      <c r="F896" s="2">
        <v>250</v>
      </c>
      <c r="G896" s="2">
        <v>15</v>
      </c>
      <c r="H896" s="2">
        <v>11693.7</v>
      </c>
      <c r="I896">
        <v>584.69000000000005</v>
      </c>
      <c r="J896" s="2">
        <v>11109.01</v>
      </c>
      <c r="K896" s="2">
        <v>11.11</v>
      </c>
      <c r="L896" s="2">
        <v>194895</v>
      </c>
      <c r="M896" s="2">
        <v>-183785.99</v>
      </c>
      <c r="N896" s="2">
        <v>-183.79</v>
      </c>
      <c r="O896" s="3">
        <v>45031</v>
      </c>
      <c r="P896" t="s">
        <v>72</v>
      </c>
      <c r="Q896" t="s">
        <v>73</v>
      </c>
      <c r="R896">
        <v>2023</v>
      </c>
      <c r="S896" t="s">
        <v>357</v>
      </c>
      <c r="T896" t="s">
        <v>64</v>
      </c>
      <c r="U896" t="s">
        <v>59</v>
      </c>
    </row>
    <row r="897" spans="1:21" x14ac:dyDescent="0.3">
      <c r="A897" t="s">
        <v>21</v>
      </c>
      <c r="B897" t="s">
        <v>382</v>
      </c>
      <c r="C897" t="s">
        <v>95</v>
      </c>
      <c r="D897" t="s">
        <v>68</v>
      </c>
      <c r="E897" s="2">
        <v>1899.15</v>
      </c>
      <c r="F897" s="2">
        <v>260</v>
      </c>
      <c r="G897" s="2">
        <v>125</v>
      </c>
      <c r="H897" s="2">
        <v>237393.75</v>
      </c>
      <c r="I897">
        <v>11869.69</v>
      </c>
      <c r="J897" s="2">
        <v>225524.06</v>
      </c>
      <c r="K897" s="2">
        <v>225.52</v>
      </c>
      <c r="L897" s="2">
        <v>493779</v>
      </c>
      <c r="M897" s="2">
        <v>-268254.94</v>
      </c>
      <c r="N897" s="2">
        <v>-268.25</v>
      </c>
      <c r="O897" s="3">
        <v>45032</v>
      </c>
      <c r="P897" t="s">
        <v>72</v>
      </c>
      <c r="Q897" t="s">
        <v>73</v>
      </c>
      <c r="R897">
        <v>2023</v>
      </c>
      <c r="S897" t="s">
        <v>383</v>
      </c>
      <c r="T897" t="s">
        <v>97</v>
      </c>
      <c r="U897" t="s">
        <v>59</v>
      </c>
    </row>
    <row r="898" spans="1:21" x14ac:dyDescent="0.3">
      <c r="A898" t="s">
        <v>21</v>
      </c>
      <c r="B898" t="s">
        <v>530</v>
      </c>
      <c r="C898" t="s">
        <v>95</v>
      </c>
      <c r="D898" t="s">
        <v>68</v>
      </c>
      <c r="E898" s="2">
        <v>1411.57</v>
      </c>
      <c r="F898" s="2">
        <v>260</v>
      </c>
      <c r="G898" s="2">
        <v>125</v>
      </c>
      <c r="H898" s="2">
        <v>176446.25</v>
      </c>
      <c r="I898">
        <v>8822.31</v>
      </c>
      <c r="J898" s="2">
        <v>167623.94</v>
      </c>
      <c r="K898" s="2">
        <v>167.62</v>
      </c>
      <c r="L898" s="2">
        <v>367008.2</v>
      </c>
      <c r="M898" s="2">
        <v>-199384.26</v>
      </c>
      <c r="N898" s="2">
        <v>-199.38</v>
      </c>
      <c r="O898" s="3">
        <v>45032</v>
      </c>
      <c r="P898" t="s">
        <v>72</v>
      </c>
      <c r="Q898" t="s">
        <v>73</v>
      </c>
      <c r="R898">
        <v>2023</v>
      </c>
      <c r="S898" t="s">
        <v>531</v>
      </c>
      <c r="T898" t="s">
        <v>97</v>
      </c>
      <c r="U898" t="s">
        <v>37</v>
      </c>
    </row>
    <row r="899" spans="1:21" x14ac:dyDescent="0.3">
      <c r="A899" t="s">
        <v>21</v>
      </c>
      <c r="B899" t="s">
        <v>504</v>
      </c>
      <c r="C899" t="s">
        <v>67</v>
      </c>
      <c r="D899" t="s">
        <v>68</v>
      </c>
      <c r="E899" s="2">
        <v>1731.59</v>
      </c>
      <c r="F899" s="2">
        <v>3</v>
      </c>
      <c r="G899" s="2">
        <v>125</v>
      </c>
      <c r="H899" s="2">
        <v>216448.75</v>
      </c>
      <c r="I899">
        <v>10822.44</v>
      </c>
      <c r="J899" s="2">
        <v>205626.31</v>
      </c>
      <c r="K899" s="2">
        <v>205.63</v>
      </c>
      <c r="L899" s="2">
        <v>5194.7700000000004</v>
      </c>
      <c r="M899" s="2">
        <v>200431.54</v>
      </c>
      <c r="N899" s="2">
        <v>200.43</v>
      </c>
      <c r="O899" s="3">
        <v>45032</v>
      </c>
      <c r="P899" t="s">
        <v>72</v>
      </c>
      <c r="Q899" t="s">
        <v>73</v>
      </c>
      <c r="R899">
        <v>2023</v>
      </c>
      <c r="S899" t="s">
        <v>505</v>
      </c>
      <c r="T899" t="s">
        <v>70</v>
      </c>
      <c r="U899" t="s">
        <v>46</v>
      </c>
    </row>
    <row r="900" spans="1:21" x14ac:dyDescent="0.3">
      <c r="A900" t="s">
        <v>21</v>
      </c>
      <c r="B900" t="s">
        <v>358</v>
      </c>
      <c r="C900" t="s">
        <v>56</v>
      </c>
      <c r="D900" t="s">
        <v>228</v>
      </c>
      <c r="E900" s="2">
        <v>2055.4299999999998</v>
      </c>
      <c r="F900" s="2">
        <v>120</v>
      </c>
      <c r="G900" s="2">
        <v>125</v>
      </c>
      <c r="H900" s="2">
        <v>256928.75</v>
      </c>
      <c r="I900">
        <v>38539.31</v>
      </c>
      <c r="J900" s="2">
        <v>218389.44</v>
      </c>
      <c r="K900" s="2">
        <v>218.39</v>
      </c>
      <c r="L900" s="2">
        <v>246651.6</v>
      </c>
      <c r="M900" s="2">
        <v>-28262.16</v>
      </c>
      <c r="N900" s="2">
        <v>-28.26</v>
      </c>
      <c r="O900" s="3">
        <v>45032</v>
      </c>
      <c r="P900" t="s">
        <v>72</v>
      </c>
      <c r="Q900" t="s">
        <v>73</v>
      </c>
      <c r="R900">
        <v>2023</v>
      </c>
      <c r="S900" t="s">
        <v>359</v>
      </c>
      <c r="T900" t="s">
        <v>58</v>
      </c>
      <c r="U900" t="s">
        <v>54</v>
      </c>
    </row>
    <row r="901" spans="1:21" x14ac:dyDescent="0.3">
      <c r="A901" t="s">
        <v>47</v>
      </c>
      <c r="B901" t="s">
        <v>530</v>
      </c>
      <c r="C901" t="s">
        <v>61</v>
      </c>
      <c r="D901" t="s">
        <v>24</v>
      </c>
      <c r="E901" s="2">
        <v>1021.89</v>
      </c>
      <c r="F901" s="2">
        <v>250</v>
      </c>
      <c r="G901" s="2">
        <v>12</v>
      </c>
      <c r="H901" s="2">
        <v>12262.68</v>
      </c>
      <c r="I901">
        <v>0</v>
      </c>
      <c r="J901" s="2">
        <v>12262.68</v>
      </c>
      <c r="K901" s="2">
        <v>12.26</v>
      </c>
      <c r="L901" s="2">
        <v>255472.5</v>
      </c>
      <c r="M901" s="2">
        <v>-243209.82</v>
      </c>
      <c r="N901" s="2">
        <v>-243.21</v>
      </c>
      <c r="O901" s="3">
        <v>45033</v>
      </c>
      <c r="P901" t="s">
        <v>72</v>
      </c>
      <c r="Q901" t="s">
        <v>73</v>
      </c>
      <c r="R901">
        <v>2023</v>
      </c>
      <c r="S901" t="s">
        <v>531</v>
      </c>
      <c r="T901" t="s">
        <v>64</v>
      </c>
      <c r="U901" t="s">
        <v>65</v>
      </c>
    </row>
    <row r="902" spans="1:21" x14ac:dyDescent="0.3">
      <c r="A902" t="s">
        <v>38</v>
      </c>
      <c r="B902" t="s">
        <v>390</v>
      </c>
      <c r="C902" t="s">
        <v>67</v>
      </c>
      <c r="D902" t="s">
        <v>24</v>
      </c>
      <c r="E902" s="2">
        <v>737.69</v>
      </c>
      <c r="F902" s="2">
        <v>3</v>
      </c>
      <c r="G902" s="2">
        <v>300</v>
      </c>
      <c r="H902" s="2">
        <v>221307</v>
      </c>
      <c r="I902">
        <v>0</v>
      </c>
      <c r="J902" s="2">
        <v>221307</v>
      </c>
      <c r="K902" s="2">
        <v>221.31</v>
      </c>
      <c r="L902" s="2">
        <v>2213.0700000000002</v>
      </c>
      <c r="M902" s="2">
        <v>219093.93</v>
      </c>
      <c r="N902" s="2">
        <v>219.09</v>
      </c>
      <c r="O902" s="3">
        <v>45034</v>
      </c>
      <c r="P902" t="s">
        <v>72</v>
      </c>
      <c r="Q902" t="s">
        <v>73</v>
      </c>
      <c r="R902">
        <v>2023</v>
      </c>
      <c r="S902" t="s">
        <v>391</v>
      </c>
      <c r="T902" t="s">
        <v>70</v>
      </c>
      <c r="U902" t="s">
        <v>54</v>
      </c>
    </row>
    <row r="903" spans="1:21" x14ac:dyDescent="0.3">
      <c r="A903" t="s">
        <v>30</v>
      </c>
      <c r="B903" t="s">
        <v>494</v>
      </c>
      <c r="C903" t="s">
        <v>56</v>
      </c>
      <c r="D903" t="s">
        <v>24</v>
      </c>
      <c r="E903" s="2">
        <v>774.57</v>
      </c>
      <c r="F903" s="2">
        <v>120</v>
      </c>
      <c r="G903" s="2">
        <v>15</v>
      </c>
      <c r="H903" s="2">
        <v>11618.55</v>
      </c>
      <c r="I903">
        <v>0</v>
      </c>
      <c r="J903" s="2">
        <v>11618.55</v>
      </c>
      <c r="K903" s="2">
        <v>11.62</v>
      </c>
      <c r="L903" s="2">
        <v>92948.4</v>
      </c>
      <c r="M903" s="2">
        <v>-81329.850000000006</v>
      </c>
      <c r="N903" s="2">
        <v>-81.33</v>
      </c>
      <c r="O903" s="3">
        <v>45035</v>
      </c>
      <c r="P903" t="s">
        <v>72</v>
      </c>
      <c r="Q903" t="s">
        <v>73</v>
      </c>
      <c r="R903">
        <v>2023</v>
      </c>
      <c r="S903" t="s">
        <v>495</v>
      </c>
      <c r="T903" t="s">
        <v>58</v>
      </c>
      <c r="U903" t="s">
        <v>41</v>
      </c>
    </row>
    <row r="904" spans="1:21" x14ac:dyDescent="0.3">
      <c r="A904" t="s">
        <v>42</v>
      </c>
      <c r="B904" t="s">
        <v>430</v>
      </c>
      <c r="C904" t="s">
        <v>61</v>
      </c>
      <c r="D904" t="s">
        <v>68</v>
      </c>
      <c r="E904" s="2">
        <v>2724.42</v>
      </c>
      <c r="F904" s="2">
        <v>250</v>
      </c>
      <c r="G904" s="2">
        <v>350</v>
      </c>
      <c r="H904" s="2">
        <v>953547</v>
      </c>
      <c r="I904">
        <v>47677.35</v>
      </c>
      <c r="J904" s="2">
        <v>905869.65</v>
      </c>
      <c r="K904" s="2">
        <v>905.87</v>
      </c>
      <c r="L904" s="2">
        <v>681105</v>
      </c>
      <c r="M904" s="2">
        <v>224764.65</v>
      </c>
      <c r="N904" s="2">
        <v>224.76</v>
      </c>
      <c r="O904" s="3">
        <v>45035</v>
      </c>
      <c r="P904" t="s">
        <v>72</v>
      </c>
      <c r="Q904" t="s">
        <v>73</v>
      </c>
      <c r="R904">
        <v>2023</v>
      </c>
      <c r="S904" t="s">
        <v>431</v>
      </c>
      <c r="T904" t="s">
        <v>64</v>
      </c>
      <c r="U904" t="s">
        <v>59</v>
      </c>
    </row>
    <row r="905" spans="1:21" x14ac:dyDescent="0.3">
      <c r="A905" t="s">
        <v>42</v>
      </c>
      <c r="B905" t="s">
        <v>470</v>
      </c>
      <c r="C905" t="s">
        <v>95</v>
      </c>
      <c r="D905" t="s">
        <v>68</v>
      </c>
      <c r="E905" s="2">
        <v>2664.74</v>
      </c>
      <c r="F905" s="2">
        <v>260</v>
      </c>
      <c r="G905" s="2">
        <v>350</v>
      </c>
      <c r="H905" s="2">
        <v>932659</v>
      </c>
      <c r="I905">
        <v>46632.95</v>
      </c>
      <c r="J905" s="2">
        <v>886026.05</v>
      </c>
      <c r="K905" s="2">
        <v>886.03</v>
      </c>
      <c r="L905" s="2">
        <v>692832.4</v>
      </c>
      <c r="M905" s="2">
        <v>193193.65</v>
      </c>
      <c r="N905" s="2">
        <v>193.19</v>
      </c>
      <c r="O905" s="3">
        <v>45036</v>
      </c>
      <c r="P905" t="s">
        <v>72</v>
      </c>
      <c r="Q905" t="s">
        <v>73</v>
      </c>
      <c r="R905">
        <v>2023</v>
      </c>
      <c r="S905" t="s">
        <v>471</v>
      </c>
      <c r="T905" t="s">
        <v>97</v>
      </c>
      <c r="U905" t="s">
        <v>65</v>
      </c>
    </row>
    <row r="906" spans="1:21" x14ac:dyDescent="0.3">
      <c r="A906" t="s">
        <v>30</v>
      </c>
      <c r="B906" t="s">
        <v>426</v>
      </c>
      <c r="C906" t="s">
        <v>32</v>
      </c>
      <c r="D906" t="s">
        <v>158</v>
      </c>
      <c r="E906" s="2">
        <v>1762.98</v>
      </c>
      <c r="F906" s="2">
        <v>10</v>
      </c>
      <c r="G906" s="2">
        <v>15</v>
      </c>
      <c r="H906" s="2">
        <v>26444.7</v>
      </c>
      <c r="I906">
        <v>2644.47</v>
      </c>
      <c r="J906" s="2">
        <v>23800.23</v>
      </c>
      <c r="K906" s="2">
        <v>23.8</v>
      </c>
      <c r="L906" s="2">
        <v>17629.8</v>
      </c>
      <c r="M906" s="2">
        <v>6170.43</v>
      </c>
      <c r="N906" s="2">
        <v>6.17</v>
      </c>
      <c r="O906" s="3">
        <v>45036</v>
      </c>
      <c r="P906" t="s">
        <v>72</v>
      </c>
      <c r="Q906" t="s">
        <v>73</v>
      </c>
      <c r="R906">
        <v>2023</v>
      </c>
      <c r="S906" t="s">
        <v>427</v>
      </c>
      <c r="T906" t="s">
        <v>36</v>
      </c>
      <c r="U906" t="s">
        <v>29</v>
      </c>
    </row>
    <row r="907" spans="1:21" x14ac:dyDescent="0.3">
      <c r="A907" t="s">
        <v>21</v>
      </c>
      <c r="B907" t="s">
        <v>538</v>
      </c>
      <c r="C907" t="s">
        <v>61</v>
      </c>
      <c r="D907" t="s">
        <v>68</v>
      </c>
      <c r="E907" s="2">
        <v>1390.26</v>
      </c>
      <c r="F907" s="2">
        <v>250</v>
      </c>
      <c r="G907" s="2">
        <v>125</v>
      </c>
      <c r="H907" s="2">
        <v>173782.5</v>
      </c>
      <c r="I907">
        <v>8689.1200000000008</v>
      </c>
      <c r="J907" s="2">
        <v>165093.38</v>
      </c>
      <c r="K907" s="2">
        <v>165.09</v>
      </c>
      <c r="L907" s="2">
        <v>347565</v>
      </c>
      <c r="M907" s="2">
        <v>-182471.62</v>
      </c>
      <c r="N907" s="2">
        <v>-182.47</v>
      </c>
      <c r="O907" s="3">
        <v>45037</v>
      </c>
      <c r="P907" t="s">
        <v>72</v>
      </c>
      <c r="Q907" t="s">
        <v>73</v>
      </c>
      <c r="R907">
        <v>2023</v>
      </c>
      <c r="S907" t="s">
        <v>539</v>
      </c>
      <c r="T907" t="s">
        <v>64</v>
      </c>
      <c r="U907" t="s">
        <v>59</v>
      </c>
    </row>
    <row r="908" spans="1:21" x14ac:dyDescent="0.3">
      <c r="A908" t="s">
        <v>47</v>
      </c>
      <c r="B908" t="s">
        <v>448</v>
      </c>
      <c r="C908" t="s">
        <v>95</v>
      </c>
      <c r="D908" t="s">
        <v>228</v>
      </c>
      <c r="E908" s="2">
        <v>1113.7</v>
      </c>
      <c r="F908" s="2">
        <v>260</v>
      </c>
      <c r="G908" s="2">
        <v>12</v>
      </c>
      <c r="H908" s="2">
        <v>13364.4</v>
      </c>
      <c r="I908">
        <v>2004.66</v>
      </c>
      <c r="J908" s="2">
        <v>11359.74</v>
      </c>
      <c r="K908" s="2">
        <v>11.36</v>
      </c>
      <c r="L908" s="2">
        <v>289562</v>
      </c>
      <c r="M908" s="2">
        <v>-278202.26</v>
      </c>
      <c r="N908" s="2">
        <v>-278.2</v>
      </c>
      <c r="O908" s="3">
        <v>45037</v>
      </c>
      <c r="P908" t="s">
        <v>72</v>
      </c>
      <c r="Q908" t="s">
        <v>73</v>
      </c>
      <c r="R908">
        <v>2023</v>
      </c>
      <c r="S908" t="s">
        <v>449</v>
      </c>
      <c r="T908" t="s">
        <v>97</v>
      </c>
      <c r="U908" t="s">
        <v>65</v>
      </c>
    </row>
    <row r="909" spans="1:21" x14ac:dyDescent="0.3">
      <c r="A909" t="s">
        <v>42</v>
      </c>
      <c r="B909" t="s">
        <v>460</v>
      </c>
      <c r="C909" t="s">
        <v>61</v>
      </c>
      <c r="D909" t="s">
        <v>68</v>
      </c>
      <c r="E909" s="2">
        <v>1248.01</v>
      </c>
      <c r="F909" s="2">
        <v>250</v>
      </c>
      <c r="G909" s="2">
        <v>350</v>
      </c>
      <c r="H909" s="2">
        <v>436803.5</v>
      </c>
      <c r="I909">
        <v>21840.18</v>
      </c>
      <c r="J909" s="2">
        <v>414963.32</v>
      </c>
      <c r="K909" s="2">
        <v>414.96</v>
      </c>
      <c r="L909" s="2">
        <v>312002.5</v>
      </c>
      <c r="M909" s="2">
        <v>102960.82</v>
      </c>
      <c r="N909" s="2">
        <v>102.96</v>
      </c>
      <c r="O909" s="3">
        <v>45037</v>
      </c>
      <c r="P909" t="s">
        <v>72</v>
      </c>
      <c r="Q909" t="s">
        <v>73</v>
      </c>
      <c r="R909">
        <v>2023</v>
      </c>
      <c r="S909" t="s">
        <v>461</v>
      </c>
      <c r="T909" t="s">
        <v>64</v>
      </c>
      <c r="U909" t="s">
        <v>29</v>
      </c>
    </row>
    <row r="910" spans="1:21" x14ac:dyDescent="0.3">
      <c r="A910" t="s">
        <v>38</v>
      </c>
      <c r="B910" t="s">
        <v>540</v>
      </c>
      <c r="C910" t="s">
        <v>23</v>
      </c>
      <c r="D910" t="s">
        <v>158</v>
      </c>
      <c r="E910" s="2">
        <v>379.87</v>
      </c>
      <c r="F910" s="2">
        <v>5</v>
      </c>
      <c r="G910" s="2">
        <v>300</v>
      </c>
      <c r="H910" s="2">
        <v>113961</v>
      </c>
      <c r="I910">
        <v>11396.1</v>
      </c>
      <c r="J910" s="2">
        <v>102564.9</v>
      </c>
      <c r="K910" s="2">
        <v>102.56</v>
      </c>
      <c r="L910" s="2">
        <v>1899.35</v>
      </c>
      <c r="M910" s="2">
        <v>100665.55</v>
      </c>
      <c r="N910" s="2">
        <v>100.67</v>
      </c>
      <c r="O910" s="3">
        <v>45037</v>
      </c>
      <c r="P910" t="s">
        <v>72</v>
      </c>
      <c r="Q910" t="s">
        <v>73</v>
      </c>
      <c r="R910">
        <v>2023</v>
      </c>
      <c r="S910" t="s">
        <v>541</v>
      </c>
      <c r="T910" t="s">
        <v>28</v>
      </c>
      <c r="U910" t="s">
        <v>51</v>
      </c>
    </row>
    <row r="911" spans="1:21" x14ac:dyDescent="0.3">
      <c r="A911" t="s">
        <v>42</v>
      </c>
      <c r="B911" t="s">
        <v>404</v>
      </c>
      <c r="C911" t="s">
        <v>67</v>
      </c>
      <c r="D911" t="s">
        <v>228</v>
      </c>
      <c r="E911" s="2">
        <v>2649.18</v>
      </c>
      <c r="F911" s="2">
        <v>3</v>
      </c>
      <c r="G911" s="2">
        <v>350</v>
      </c>
      <c r="H911" s="2">
        <v>927213</v>
      </c>
      <c r="I911">
        <v>139081.95000000001</v>
      </c>
      <c r="J911" s="2">
        <v>788131.05</v>
      </c>
      <c r="K911" s="2">
        <v>788.13</v>
      </c>
      <c r="L911" s="2">
        <v>7947.54</v>
      </c>
      <c r="M911" s="2">
        <v>780183.51</v>
      </c>
      <c r="N911" s="2">
        <v>780.18</v>
      </c>
      <c r="O911" s="3">
        <v>45037</v>
      </c>
      <c r="P911" t="s">
        <v>72</v>
      </c>
      <c r="Q911" t="s">
        <v>73</v>
      </c>
      <c r="R911">
        <v>2023</v>
      </c>
      <c r="S911" t="s">
        <v>405</v>
      </c>
      <c r="T911" t="s">
        <v>70</v>
      </c>
      <c r="U911" t="s">
        <v>37</v>
      </c>
    </row>
    <row r="912" spans="1:21" x14ac:dyDescent="0.3">
      <c r="A912" t="s">
        <v>21</v>
      </c>
      <c r="B912" t="s">
        <v>348</v>
      </c>
      <c r="C912" t="s">
        <v>56</v>
      </c>
      <c r="D912" t="s">
        <v>158</v>
      </c>
      <c r="E912" s="2">
        <v>2084.09</v>
      </c>
      <c r="F912" s="2">
        <v>120</v>
      </c>
      <c r="G912" s="2">
        <v>125</v>
      </c>
      <c r="H912" s="2">
        <v>260511.25</v>
      </c>
      <c r="I912">
        <v>26051.119999999999</v>
      </c>
      <c r="J912" s="2">
        <v>234460.13</v>
      </c>
      <c r="K912" s="2">
        <v>234.46</v>
      </c>
      <c r="L912" s="2">
        <v>250090.8</v>
      </c>
      <c r="M912" s="2">
        <v>-15630.67</v>
      </c>
      <c r="N912" s="2">
        <v>-15.63</v>
      </c>
      <c r="O912" s="3">
        <v>45038</v>
      </c>
      <c r="P912" t="s">
        <v>72</v>
      </c>
      <c r="Q912" t="s">
        <v>73</v>
      </c>
      <c r="R912">
        <v>2023</v>
      </c>
      <c r="S912" t="s">
        <v>349</v>
      </c>
      <c r="T912" t="s">
        <v>58</v>
      </c>
      <c r="U912" t="s">
        <v>29</v>
      </c>
    </row>
    <row r="913" spans="1:21" x14ac:dyDescent="0.3">
      <c r="A913" t="s">
        <v>47</v>
      </c>
      <c r="B913" t="s">
        <v>366</v>
      </c>
      <c r="C913" t="s">
        <v>32</v>
      </c>
      <c r="D913" t="s">
        <v>228</v>
      </c>
      <c r="E913" s="2">
        <v>653.62</v>
      </c>
      <c r="F913" s="2">
        <v>10</v>
      </c>
      <c r="G913" s="2">
        <v>12</v>
      </c>
      <c r="H913" s="2">
        <v>7843.44</v>
      </c>
      <c r="I913">
        <v>1176.52</v>
      </c>
      <c r="J913" s="2">
        <v>6666.92</v>
      </c>
      <c r="K913" s="2">
        <v>6.67</v>
      </c>
      <c r="L913" s="2">
        <v>6536.2</v>
      </c>
      <c r="M913" s="2">
        <v>130.72</v>
      </c>
      <c r="N913" s="2">
        <v>0.13</v>
      </c>
      <c r="O913" s="3">
        <v>45038</v>
      </c>
      <c r="P913" t="s">
        <v>72</v>
      </c>
      <c r="Q913" t="s">
        <v>73</v>
      </c>
      <c r="R913">
        <v>2023</v>
      </c>
      <c r="S913" t="s">
        <v>367</v>
      </c>
      <c r="T913" t="s">
        <v>36</v>
      </c>
      <c r="U913" t="s">
        <v>46</v>
      </c>
    </row>
    <row r="914" spans="1:21" x14ac:dyDescent="0.3">
      <c r="A914" t="s">
        <v>21</v>
      </c>
      <c r="B914" t="s">
        <v>450</v>
      </c>
      <c r="C914" t="s">
        <v>61</v>
      </c>
      <c r="D914" t="s">
        <v>158</v>
      </c>
      <c r="E914" s="2">
        <v>1697.15</v>
      </c>
      <c r="F914" s="2">
        <v>250</v>
      </c>
      <c r="G914" s="2">
        <v>125</v>
      </c>
      <c r="H914" s="2">
        <v>212143.75</v>
      </c>
      <c r="I914">
        <v>21214.38</v>
      </c>
      <c r="J914" s="2">
        <v>190929.37</v>
      </c>
      <c r="K914" s="2">
        <v>190.93</v>
      </c>
      <c r="L914" s="2">
        <v>424287.5</v>
      </c>
      <c r="M914" s="2">
        <v>-233358.13</v>
      </c>
      <c r="N914" s="2">
        <v>-233.36</v>
      </c>
      <c r="O914" s="3">
        <v>45039</v>
      </c>
      <c r="P914" t="s">
        <v>72</v>
      </c>
      <c r="Q914" t="s">
        <v>73</v>
      </c>
      <c r="R914">
        <v>2023</v>
      </c>
      <c r="S914" t="s">
        <v>451</v>
      </c>
      <c r="T914" t="s">
        <v>64</v>
      </c>
      <c r="U914" t="s">
        <v>37</v>
      </c>
    </row>
    <row r="915" spans="1:21" x14ac:dyDescent="0.3">
      <c r="A915" t="s">
        <v>21</v>
      </c>
      <c r="B915" t="s">
        <v>366</v>
      </c>
      <c r="C915" t="s">
        <v>32</v>
      </c>
      <c r="D915" t="s">
        <v>68</v>
      </c>
      <c r="E915" s="2">
        <v>2621.41</v>
      </c>
      <c r="F915" s="2">
        <v>10</v>
      </c>
      <c r="G915" s="2">
        <v>125</v>
      </c>
      <c r="H915" s="2">
        <v>327676.25</v>
      </c>
      <c r="I915">
        <v>16383.81</v>
      </c>
      <c r="J915" s="2">
        <v>311292.44</v>
      </c>
      <c r="K915" s="2">
        <v>311.29000000000002</v>
      </c>
      <c r="L915" s="2">
        <v>26214.1</v>
      </c>
      <c r="M915" s="2">
        <v>285078.34000000003</v>
      </c>
      <c r="N915" s="2">
        <v>285.08</v>
      </c>
      <c r="O915" s="3">
        <v>45040</v>
      </c>
      <c r="P915" t="s">
        <v>72</v>
      </c>
      <c r="Q915" t="s">
        <v>73</v>
      </c>
      <c r="R915">
        <v>2023</v>
      </c>
      <c r="S915" t="s">
        <v>367</v>
      </c>
      <c r="T915" t="s">
        <v>36</v>
      </c>
      <c r="U915" t="s">
        <v>54</v>
      </c>
    </row>
    <row r="916" spans="1:21" x14ac:dyDescent="0.3">
      <c r="A916" t="s">
        <v>30</v>
      </c>
      <c r="B916" t="s">
        <v>468</v>
      </c>
      <c r="C916" t="s">
        <v>67</v>
      </c>
      <c r="D916" t="s">
        <v>68</v>
      </c>
      <c r="E916" s="2">
        <v>1677.27</v>
      </c>
      <c r="F916" s="2">
        <v>3</v>
      </c>
      <c r="G916" s="2">
        <v>15</v>
      </c>
      <c r="H916" s="2">
        <v>25159.05</v>
      </c>
      <c r="I916">
        <v>1257.95</v>
      </c>
      <c r="J916" s="2">
        <v>23901.1</v>
      </c>
      <c r="K916" s="2">
        <v>23.9</v>
      </c>
      <c r="L916" s="2">
        <v>5031.8100000000004</v>
      </c>
      <c r="M916" s="2">
        <v>18869.29</v>
      </c>
      <c r="N916" s="2">
        <v>18.87</v>
      </c>
      <c r="O916" s="3">
        <v>45041</v>
      </c>
      <c r="P916" t="s">
        <v>72</v>
      </c>
      <c r="Q916" t="s">
        <v>73</v>
      </c>
      <c r="R916">
        <v>2023</v>
      </c>
      <c r="S916" t="s">
        <v>469</v>
      </c>
      <c r="T916" t="s">
        <v>70</v>
      </c>
      <c r="U916" t="s">
        <v>46</v>
      </c>
    </row>
    <row r="917" spans="1:21" x14ac:dyDescent="0.3">
      <c r="A917" t="s">
        <v>47</v>
      </c>
      <c r="B917" t="s">
        <v>410</v>
      </c>
      <c r="C917" t="s">
        <v>56</v>
      </c>
      <c r="D917" t="s">
        <v>158</v>
      </c>
      <c r="E917" s="2">
        <v>1395.29</v>
      </c>
      <c r="F917" s="2">
        <v>120</v>
      </c>
      <c r="G917" s="2">
        <v>12</v>
      </c>
      <c r="H917" s="2">
        <v>16743.48</v>
      </c>
      <c r="I917">
        <v>1674.35</v>
      </c>
      <c r="J917" s="2">
        <v>15069.13</v>
      </c>
      <c r="K917" s="2">
        <v>15.07</v>
      </c>
      <c r="L917" s="2">
        <v>167434.79999999999</v>
      </c>
      <c r="M917" s="2">
        <v>-152365.67000000001</v>
      </c>
      <c r="N917" s="2">
        <v>-152.37</v>
      </c>
      <c r="O917" s="3">
        <v>45043</v>
      </c>
      <c r="P917" t="s">
        <v>72</v>
      </c>
      <c r="Q917" t="s">
        <v>73</v>
      </c>
      <c r="R917">
        <v>2023</v>
      </c>
      <c r="S917" t="s">
        <v>411</v>
      </c>
      <c r="T917" t="s">
        <v>58</v>
      </c>
      <c r="U917" t="s">
        <v>41</v>
      </c>
    </row>
    <row r="918" spans="1:21" x14ac:dyDescent="0.3">
      <c r="A918" t="s">
        <v>38</v>
      </c>
      <c r="B918" t="s">
        <v>542</v>
      </c>
      <c r="C918" t="s">
        <v>56</v>
      </c>
      <c r="D918" t="s">
        <v>158</v>
      </c>
      <c r="E918" s="2">
        <v>961.92</v>
      </c>
      <c r="F918" s="2">
        <v>120</v>
      </c>
      <c r="G918" s="2">
        <v>300</v>
      </c>
      <c r="H918" s="2">
        <v>288576</v>
      </c>
      <c r="I918">
        <v>28857.599999999999</v>
      </c>
      <c r="J918" s="2">
        <v>259718.39999999999</v>
      </c>
      <c r="K918" s="2">
        <v>259.72000000000003</v>
      </c>
      <c r="L918" s="2">
        <v>115430.39999999999</v>
      </c>
      <c r="M918" s="2">
        <v>144288</v>
      </c>
      <c r="N918" s="2">
        <v>144.29</v>
      </c>
      <c r="O918" s="3">
        <v>45043</v>
      </c>
      <c r="P918" t="s">
        <v>72</v>
      </c>
      <c r="Q918" t="s">
        <v>73</v>
      </c>
      <c r="R918">
        <v>2023</v>
      </c>
      <c r="S918" t="s">
        <v>543</v>
      </c>
      <c r="T918" t="s">
        <v>58</v>
      </c>
      <c r="U918" t="s">
        <v>37</v>
      </c>
    </row>
    <row r="919" spans="1:21" x14ac:dyDescent="0.3">
      <c r="A919" t="s">
        <v>42</v>
      </c>
      <c r="B919" t="s">
        <v>354</v>
      </c>
      <c r="C919" t="s">
        <v>23</v>
      </c>
      <c r="D919" t="s">
        <v>158</v>
      </c>
      <c r="E919" s="2">
        <v>3601.14</v>
      </c>
      <c r="F919" s="2">
        <v>5</v>
      </c>
      <c r="G919" s="2">
        <v>350</v>
      </c>
      <c r="H919" s="2">
        <v>1260399</v>
      </c>
      <c r="I919">
        <v>126039.9</v>
      </c>
      <c r="J919" s="2">
        <v>1134359.1000000001</v>
      </c>
      <c r="K919" s="2">
        <v>1134.3599999999999</v>
      </c>
      <c r="L919" s="2">
        <v>18005.7</v>
      </c>
      <c r="M919" s="2">
        <v>1116353.3999999999</v>
      </c>
      <c r="N919" s="2">
        <v>1116.3499999999999</v>
      </c>
      <c r="O919" s="3">
        <v>45043</v>
      </c>
      <c r="P919" t="s">
        <v>72</v>
      </c>
      <c r="Q919" t="s">
        <v>73</v>
      </c>
      <c r="R919">
        <v>2023</v>
      </c>
      <c r="S919" t="s">
        <v>355</v>
      </c>
      <c r="T919" t="s">
        <v>28</v>
      </c>
      <c r="U919" t="s">
        <v>41</v>
      </c>
    </row>
    <row r="920" spans="1:21" x14ac:dyDescent="0.3">
      <c r="A920" t="s">
        <v>30</v>
      </c>
      <c r="B920" t="s">
        <v>544</v>
      </c>
      <c r="C920" t="s">
        <v>32</v>
      </c>
      <c r="D920" t="s">
        <v>158</v>
      </c>
      <c r="E920" s="2">
        <v>1742.72</v>
      </c>
      <c r="F920" s="2">
        <v>10</v>
      </c>
      <c r="G920" s="2">
        <v>15</v>
      </c>
      <c r="H920" s="2">
        <v>26140.799999999999</v>
      </c>
      <c r="I920">
        <v>2614.08</v>
      </c>
      <c r="J920" s="2">
        <v>23526.720000000001</v>
      </c>
      <c r="K920" s="2">
        <v>23.53</v>
      </c>
      <c r="L920" s="2">
        <v>17427.2</v>
      </c>
      <c r="M920" s="2">
        <v>6099.52</v>
      </c>
      <c r="N920" s="2">
        <v>6.1</v>
      </c>
      <c r="O920" s="3">
        <v>45043</v>
      </c>
      <c r="P920" t="s">
        <v>72</v>
      </c>
      <c r="Q920" t="s">
        <v>73</v>
      </c>
      <c r="R920">
        <v>2023</v>
      </c>
      <c r="S920" t="s">
        <v>545</v>
      </c>
      <c r="T920" t="s">
        <v>36</v>
      </c>
      <c r="U920" t="s">
        <v>59</v>
      </c>
    </row>
    <row r="921" spans="1:21" x14ac:dyDescent="0.3">
      <c r="A921" t="s">
        <v>30</v>
      </c>
      <c r="B921" t="s">
        <v>388</v>
      </c>
      <c r="C921" t="s">
        <v>67</v>
      </c>
      <c r="D921" t="s">
        <v>158</v>
      </c>
      <c r="E921" s="2">
        <v>1441.72</v>
      </c>
      <c r="F921" s="2">
        <v>3</v>
      </c>
      <c r="G921" s="2">
        <v>15</v>
      </c>
      <c r="H921" s="2">
        <v>21625.8</v>
      </c>
      <c r="I921">
        <v>2162.58</v>
      </c>
      <c r="J921" s="2">
        <v>19463.22</v>
      </c>
      <c r="K921" s="2">
        <v>19.46</v>
      </c>
      <c r="L921" s="2">
        <v>4325.16</v>
      </c>
      <c r="M921" s="2">
        <v>15138.06</v>
      </c>
      <c r="N921" s="2">
        <v>15.14</v>
      </c>
      <c r="O921" s="3">
        <v>45043</v>
      </c>
      <c r="P921" t="s">
        <v>72</v>
      </c>
      <c r="Q921" t="s">
        <v>73</v>
      </c>
      <c r="R921">
        <v>2023</v>
      </c>
      <c r="S921" t="s">
        <v>389</v>
      </c>
      <c r="T921" t="s">
        <v>70</v>
      </c>
      <c r="U921" t="s">
        <v>59</v>
      </c>
    </row>
    <row r="922" spans="1:21" x14ac:dyDescent="0.3">
      <c r="A922" t="s">
        <v>21</v>
      </c>
      <c r="B922" t="s">
        <v>336</v>
      </c>
      <c r="C922" t="s">
        <v>95</v>
      </c>
      <c r="D922" t="s">
        <v>24</v>
      </c>
      <c r="E922" s="2">
        <v>1805.7</v>
      </c>
      <c r="F922" s="2">
        <v>260</v>
      </c>
      <c r="G922" s="2">
        <v>125</v>
      </c>
      <c r="H922" s="2">
        <v>225712.5</v>
      </c>
      <c r="I922">
        <v>0</v>
      </c>
      <c r="J922" s="2">
        <v>225712.5</v>
      </c>
      <c r="K922" s="2">
        <v>225.71</v>
      </c>
      <c r="L922" s="2">
        <v>469482</v>
      </c>
      <c r="M922" s="2">
        <v>-243769.5</v>
      </c>
      <c r="N922" s="2">
        <v>-243.77</v>
      </c>
      <c r="O922" s="3">
        <v>45044</v>
      </c>
      <c r="P922" t="s">
        <v>72</v>
      </c>
      <c r="Q922" t="s">
        <v>73</v>
      </c>
      <c r="R922">
        <v>2023</v>
      </c>
      <c r="S922" t="s">
        <v>337</v>
      </c>
      <c r="T922" t="s">
        <v>97</v>
      </c>
      <c r="U922" t="s">
        <v>51</v>
      </c>
    </row>
    <row r="923" spans="1:21" x14ac:dyDescent="0.3">
      <c r="A923" t="s">
        <v>42</v>
      </c>
      <c r="B923" t="s">
        <v>368</v>
      </c>
      <c r="C923" t="s">
        <v>61</v>
      </c>
      <c r="D923" t="s">
        <v>158</v>
      </c>
      <c r="E923" s="2">
        <v>2745.87</v>
      </c>
      <c r="F923" s="2">
        <v>250</v>
      </c>
      <c r="G923" s="2">
        <v>350</v>
      </c>
      <c r="H923" s="2">
        <v>961054.5</v>
      </c>
      <c r="I923">
        <v>96105.45</v>
      </c>
      <c r="J923" s="2">
        <v>864949.05</v>
      </c>
      <c r="K923" s="2">
        <v>864.95</v>
      </c>
      <c r="L923" s="2">
        <v>686467.5</v>
      </c>
      <c r="M923" s="2">
        <v>178481.55</v>
      </c>
      <c r="N923" s="2">
        <v>178.48</v>
      </c>
      <c r="O923" s="3">
        <v>45044</v>
      </c>
      <c r="P923" t="s">
        <v>72</v>
      </c>
      <c r="Q923" t="s">
        <v>73</v>
      </c>
      <c r="R923">
        <v>2023</v>
      </c>
      <c r="S923" t="s">
        <v>369</v>
      </c>
      <c r="T923" t="s">
        <v>64</v>
      </c>
      <c r="U923" t="s">
        <v>37</v>
      </c>
    </row>
    <row r="924" spans="1:21" x14ac:dyDescent="0.3">
      <c r="A924" t="s">
        <v>38</v>
      </c>
      <c r="B924" t="s">
        <v>358</v>
      </c>
      <c r="C924" t="s">
        <v>23</v>
      </c>
      <c r="D924" t="s">
        <v>228</v>
      </c>
      <c r="E924" s="2">
        <v>374.26</v>
      </c>
      <c r="F924" s="2">
        <v>5</v>
      </c>
      <c r="G924" s="2">
        <v>300</v>
      </c>
      <c r="H924" s="2">
        <v>112278</v>
      </c>
      <c r="I924">
        <v>16841.7</v>
      </c>
      <c r="J924" s="2">
        <v>95436.3</v>
      </c>
      <c r="K924" s="2">
        <v>95.44</v>
      </c>
      <c r="L924" s="2">
        <v>1871.3</v>
      </c>
      <c r="M924" s="2">
        <v>93565</v>
      </c>
      <c r="N924" s="2">
        <v>93.56</v>
      </c>
      <c r="O924" s="3">
        <v>45044</v>
      </c>
      <c r="P924" t="s">
        <v>72</v>
      </c>
      <c r="Q924" t="s">
        <v>73</v>
      </c>
      <c r="R924">
        <v>2023</v>
      </c>
      <c r="S924" t="s">
        <v>359</v>
      </c>
      <c r="T924" t="s">
        <v>28</v>
      </c>
      <c r="U924" t="s">
        <v>59</v>
      </c>
    </row>
    <row r="925" spans="1:21" x14ac:dyDescent="0.3">
      <c r="A925" t="s">
        <v>42</v>
      </c>
      <c r="B925" t="s">
        <v>546</v>
      </c>
      <c r="C925" t="s">
        <v>56</v>
      </c>
      <c r="D925" t="s">
        <v>158</v>
      </c>
      <c r="E925" s="2">
        <v>3485.03</v>
      </c>
      <c r="F925" s="2">
        <v>120</v>
      </c>
      <c r="G925" s="2">
        <v>350</v>
      </c>
      <c r="H925" s="2">
        <v>1219760.5</v>
      </c>
      <c r="I925">
        <v>121976.05</v>
      </c>
      <c r="J925" s="2">
        <v>1097784.45</v>
      </c>
      <c r="K925" s="2">
        <v>1097.78</v>
      </c>
      <c r="L925" s="2">
        <v>418203.6</v>
      </c>
      <c r="M925" s="2">
        <v>679580.85</v>
      </c>
      <c r="N925" s="2">
        <v>679.58</v>
      </c>
      <c r="O925" s="3">
        <v>45044</v>
      </c>
      <c r="P925" t="s">
        <v>72</v>
      </c>
      <c r="Q925" t="s">
        <v>73</v>
      </c>
      <c r="R925">
        <v>2023</v>
      </c>
      <c r="S925" t="s">
        <v>547</v>
      </c>
      <c r="T925" t="s">
        <v>58</v>
      </c>
      <c r="U925" t="s">
        <v>54</v>
      </c>
    </row>
    <row r="926" spans="1:21" x14ac:dyDescent="0.3">
      <c r="A926" t="s">
        <v>47</v>
      </c>
      <c r="B926" t="s">
        <v>392</v>
      </c>
      <c r="C926" t="s">
        <v>32</v>
      </c>
      <c r="D926" t="s">
        <v>228</v>
      </c>
      <c r="E926" s="2">
        <v>1682.46</v>
      </c>
      <c r="F926" s="2">
        <v>10</v>
      </c>
      <c r="G926" s="2">
        <v>12</v>
      </c>
      <c r="H926" s="2">
        <v>20189.52</v>
      </c>
      <c r="I926">
        <v>3028.43</v>
      </c>
      <c r="J926" s="2">
        <v>17161.09</v>
      </c>
      <c r="K926" s="2">
        <v>17.16</v>
      </c>
      <c r="L926" s="2">
        <v>16824.599999999999</v>
      </c>
      <c r="M926" s="2">
        <v>336.49</v>
      </c>
      <c r="N926" s="2">
        <v>0.34</v>
      </c>
      <c r="O926" s="3">
        <v>45044</v>
      </c>
      <c r="P926" t="s">
        <v>72</v>
      </c>
      <c r="Q926" t="s">
        <v>73</v>
      </c>
      <c r="R926">
        <v>2023</v>
      </c>
      <c r="S926" t="s">
        <v>393</v>
      </c>
      <c r="T926" t="s">
        <v>36</v>
      </c>
      <c r="U926" t="s">
        <v>29</v>
      </c>
    </row>
    <row r="927" spans="1:21" x14ac:dyDescent="0.3">
      <c r="A927" t="s">
        <v>21</v>
      </c>
      <c r="B927" t="s">
        <v>352</v>
      </c>
      <c r="C927" t="s">
        <v>95</v>
      </c>
      <c r="D927" t="s">
        <v>228</v>
      </c>
      <c r="E927" s="2">
        <v>1032.56</v>
      </c>
      <c r="F927" s="2">
        <v>260</v>
      </c>
      <c r="G927" s="2">
        <v>125</v>
      </c>
      <c r="H927" s="2">
        <v>129070</v>
      </c>
      <c r="I927">
        <v>19360.5</v>
      </c>
      <c r="J927" s="2">
        <v>109709.5</v>
      </c>
      <c r="K927" s="2">
        <v>109.71</v>
      </c>
      <c r="L927" s="2">
        <v>268465.59999999998</v>
      </c>
      <c r="M927" s="2">
        <v>-158756.1</v>
      </c>
      <c r="N927" s="2">
        <v>-158.76</v>
      </c>
      <c r="O927" s="3">
        <v>45044</v>
      </c>
      <c r="P927" t="s">
        <v>72</v>
      </c>
      <c r="Q927" t="s">
        <v>73</v>
      </c>
      <c r="R927">
        <v>2023</v>
      </c>
      <c r="S927" t="s">
        <v>353</v>
      </c>
      <c r="T927" t="s">
        <v>97</v>
      </c>
      <c r="U927" t="s">
        <v>41</v>
      </c>
    </row>
    <row r="928" spans="1:21" x14ac:dyDescent="0.3">
      <c r="A928" t="s">
        <v>42</v>
      </c>
      <c r="B928" t="s">
        <v>366</v>
      </c>
      <c r="C928" t="s">
        <v>23</v>
      </c>
      <c r="D928" t="s">
        <v>228</v>
      </c>
      <c r="E928" s="2">
        <v>1606.95</v>
      </c>
      <c r="F928" s="2">
        <v>5</v>
      </c>
      <c r="G928" s="2">
        <v>350</v>
      </c>
      <c r="H928" s="2">
        <v>562432.5</v>
      </c>
      <c r="I928">
        <v>84364.88</v>
      </c>
      <c r="J928" s="2">
        <v>478067.62</v>
      </c>
      <c r="K928" s="2">
        <v>478.07</v>
      </c>
      <c r="L928" s="2">
        <v>8034.75</v>
      </c>
      <c r="M928" s="2">
        <v>470032.87</v>
      </c>
      <c r="N928" s="2">
        <v>470.03</v>
      </c>
      <c r="O928" s="3">
        <v>45044</v>
      </c>
      <c r="P928" t="s">
        <v>72</v>
      </c>
      <c r="Q928" t="s">
        <v>73</v>
      </c>
      <c r="R928">
        <v>2023</v>
      </c>
      <c r="S928" t="s">
        <v>367</v>
      </c>
      <c r="T928" t="s">
        <v>28</v>
      </c>
      <c r="U928" t="s">
        <v>41</v>
      </c>
    </row>
    <row r="929" spans="1:21" x14ac:dyDescent="0.3">
      <c r="A929" t="s">
        <v>30</v>
      </c>
      <c r="B929" t="s">
        <v>474</v>
      </c>
      <c r="C929" t="s">
        <v>56</v>
      </c>
      <c r="D929" t="s">
        <v>24</v>
      </c>
      <c r="E929" s="2">
        <v>1481.88</v>
      </c>
      <c r="F929" s="2">
        <v>120</v>
      </c>
      <c r="G929" s="2">
        <v>15</v>
      </c>
      <c r="H929" s="2">
        <v>22228.2</v>
      </c>
      <c r="I929">
        <v>0</v>
      </c>
      <c r="J929" s="2">
        <v>22228.2</v>
      </c>
      <c r="K929" s="2">
        <v>22.23</v>
      </c>
      <c r="L929" s="2">
        <v>177825.6</v>
      </c>
      <c r="M929" s="2">
        <v>-155597.4</v>
      </c>
      <c r="N929" s="2">
        <v>-155.6</v>
      </c>
      <c r="O929" s="3">
        <v>45045</v>
      </c>
      <c r="P929" t="s">
        <v>72</v>
      </c>
      <c r="Q929" t="s">
        <v>73</v>
      </c>
      <c r="R929">
        <v>2023</v>
      </c>
      <c r="S929" t="s">
        <v>475</v>
      </c>
      <c r="T929" t="s">
        <v>58</v>
      </c>
      <c r="U929" t="s">
        <v>51</v>
      </c>
    </row>
    <row r="930" spans="1:21" x14ac:dyDescent="0.3">
      <c r="A930" t="s">
        <v>38</v>
      </c>
      <c r="B930" t="s">
        <v>548</v>
      </c>
      <c r="C930" t="s">
        <v>95</v>
      </c>
      <c r="D930" t="s">
        <v>68</v>
      </c>
      <c r="E930" s="2">
        <v>241.43</v>
      </c>
      <c r="F930" s="2">
        <v>260</v>
      </c>
      <c r="G930" s="2">
        <v>300</v>
      </c>
      <c r="H930" s="2">
        <v>72429</v>
      </c>
      <c r="I930">
        <v>3621.45</v>
      </c>
      <c r="J930" s="2">
        <v>68807.55</v>
      </c>
      <c r="K930" s="2">
        <v>68.81</v>
      </c>
      <c r="L930" s="2">
        <v>62771.8</v>
      </c>
      <c r="M930" s="2">
        <v>6035.75</v>
      </c>
      <c r="N930" s="2">
        <v>6.04</v>
      </c>
      <c r="O930" s="3">
        <v>45045</v>
      </c>
      <c r="P930" t="s">
        <v>72</v>
      </c>
      <c r="Q930" t="s">
        <v>73</v>
      </c>
      <c r="R930">
        <v>2023</v>
      </c>
      <c r="S930" t="s">
        <v>549</v>
      </c>
      <c r="T930" t="s">
        <v>97</v>
      </c>
      <c r="U930" t="s">
        <v>51</v>
      </c>
    </row>
    <row r="931" spans="1:21" x14ac:dyDescent="0.3">
      <c r="A931" t="s">
        <v>42</v>
      </c>
      <c r="B931" t="s">
        <v>550</v>
      </c>
      <c r="C931" t="s">
        <v>95</v>
      </c>
      <c r="D931" t="s">
        <v>24</v>
      </c>
      <c r="E931" s="2">
        <v>3111.09</v>
      </c>
      <c r="F931" s="2">
        <v>260</v>
      </c>
      <c r="G931" s="2">
        <v>350</v>
      </c>
      <c r="H931" s="2">
        <v>1088881.5</v>
      </c>
      <c r="I931">
        <v>0</v>
      </c>
      <c r="J931" s="2">
        <v>1088881.5</v>
      </c>
      <c r="K931" s="2">
        <v>1088.8800000000001</v>
      </c>
      <c r="L931" s="2">
        <v>808883.4</v>
      </c>
      <c r="M931" s="2">
        <v>279998.09999999998</v>
      </c>
      <c r="N931" s="2">
        <v>280</v>
      </c>
      <c r="O931" s="3">
        <v>45045</v>
      </c>
      <c r="P931" t="s">
        <v>72</v>
      </c>
      <c r="Q931" t="s">
        <v>73</v>
      </c>
      <c r="R931">
        <v>2023</v>
      </c>
      <c r="S931" t="s">
        <v>551</v>
      </c>
      <c r="T931" t="s">
        <v>97</v>
      </c>
      <c r="U931" t="s">
        <v>29</v>
      </c>
    </row>
    <row r="932" spans="1:21" x14ac:dyDescent="0.3">
      <c r="A932" t="s">
        <v>42</v>
      </c>
      <c r="B932" t="s">
        <v>546</v>
      </c>
      <c r="C932" t="s">
        <v>23</v>
      </c>
      <c r="D932" t="s">
        <v>68</v>
      </c>
      <c r="E932" s="2">
        <v>2781.04</v>
      </c>
      <c r="F932" s="2">
        <v>5</v>
      </c>
      <c r="G932" s="2">
        <v>350</v>
      </c>
      <c r="H932" s="2">
        <v>973364</v>
      </c>
      <c r="I932">
        <v>48668.2</v>
      </c>
      <c r="J932" s="2">
        <v>924695.8</v>
      </c>
      <c r="K932" s="2">
        <v>924.7</v>
      </c>
      <c r="L932" s="2">
        <v>13905.2</v>
      </c>
      <c r="M932" s="2">
        <v>910790.6</v>
      </c>
      <c r="N932" s="2">
        <v>910.79</v>
      </c>
      <c r="O932" s="3">
        <v>45045</v>
      </c>
      <c r="P932" t="s">
        <v>72</v>
      </c>
      <c r="Q932" t="s">
        <v>73</v>
      </c>
      <c r="R932">
        <v>2023</v>
      </c>
      <c r="S932" t="s">
        <v>547</v>
      </c>
      <c r="T932" t="s">
        <v>28</v>
      </c>
      <c r="U932" t="s">
        <v>65</v>
      </c>
    </row>
    <row r="933" spans="1:21" x14ac:dyDescent="0.3">
      <c r="A933" t="s">
        <v>21</v>
      </c>
      <c r="B933" t="s">
        <v>552</v>
      </c>
      <c r="C933" t="s">
        <v>95</v>
      </c>
      <c r="D933" t="s">
        <v>158</v>
      </c>
      <c r="E933" s="2">
        <v>2634.22</v>
      </c>
      <c r="F933" s="2">
        <v>260</v>
      </c>
      <c r="G933" s="2">
        <v>125</v>
      </c>
      <c r="H933" s="2">
        <v>329277.5</v>
      </c>
      <c r="I933">
        <v>32927.75</v>
      </c>
      <c r="J933" s="2">
        <v>296349.75</v>
      </c>
      <c r="K933" s="2">
        <v>296.35000000000002</v>
      </c>
      <c r="L933" s="2">
        <v>684897.2</v>
      </c>
      <c r="M933" s="2">
        <v>-388547.45</v>
      </c>
      <c r="N933" s="2">
        <v>-388.55</v>
      </c>
      <c r="O933" s="3">
        <v>45046</v>
      </c>
      <c r="P933" t="s">
        <v>72</v>
      </c>
      <c r="Q933" t="s">
        <v>73</v>
      </c>
      <c r="R933">
        <v>2023</v>
      </c>
      <c r="S933" t="s">
        <v>553</v>
      </c>
      <c r="T933" t="s">
        <v>97</v>
      </c>
      <c r="U933" t="s">
        <v>59</v>
      </c>
    </row>
    <row r="934" spans="1:21" x14ac:dyDescent="0.3">
      <c r="A934" t="s">
        <v>42</v>
      </c>
      <c r="B934" t="s">
        <v>544</v>
      </c>
      <c r="C934" t="s">
        <v>23</v>
      </c>
      <c r="D934" t="s">
        <v>68</v>
      </c>
      <c r="E934" s="2">
        <v>2149.21</v>
      </c>
      <c r="F934" s="2">
        <v>5</v>
      </c>
      <c r="G934" s="2">
        <v>350</v>
      </c>
      <c r="H934" s="2">
        <v>752223.5</v>
      </c>
      <c r="I934">
        <v>37611.18</v>
      </c>
      <c r="J934" s="2">
        <v>714612.32</v>
      </c>
      <c r="K934" s="2">
        <v>714.61</v>
      </c>
      <c r="L934" s="2">
        <v>10746.05</v>
      </c>
      <c r="M934" s="2">
        <v>703866.27</v>
      </c>
      <c r="N934" s="2">
        <v>703.87</v>
      </c>
      <c r="O934" s="3">
        <v>45047</v>
      </c>
      <c r="P934" t="s">
        <v>109</v>
      </c>
      <c r="Q934" t="s">
        <v>73</v>
      </c>
      <c r="R934">
        <v>2023</v>
      </c>
      <c r="S934" t="s">
        <v>545</v>
      </c>
      <c r="T934" t="s">
        <v>28</v>
      </c>
      <c r="U934" t="s">
        <v>37</v>
      </c>
    </row>
    <row r="935" spans="1:21" x14ac:dyDescent="0.3">
      <c r="A935" t="s">
        <v>38</v>
      </c>
      <c r="B935" t="s">
        <v>554</v>
      </c>
      <c r="C935" t="s">
        <v>56</v>
      </c>
      <c r="D935" t="s">
        <v>158</v>
      </c>
      <c r="E935" s="2">
        <v>309.7</v>
      </c>
      <c r="F935" s="2">
        <v>120</v>
      </c>
      <c r="G935" s="2">
        <v>300</v>
      </c>
      <c r="H935" s="2">
        <v>92910</v>
      </c>
      <c r="I935">
        <v>9291</v>
      </c>
      <c r="J935" s="2">
        <v>83619</v>
      </c>
      <c r="K935" s="2">
        <v>83.62</v>
      </c>
      <c r="L935" s="2">
        <v>37164</v>
      </c>
      <c r="M935" s="2">
        <v>46455</v>
      </c>
      <c r="N935" s="2">
        <v>46.45</v>
      </c>
      <c r="O935" s="3">
        <v>45048</v>
      </c>
      <c r="P935" t="s">
        <v>109</v>
      </c>
      <c r="Q935" t="s">
        <v>73</v>
      </c>
      <c r="R935">
        <v>2023</v>
      </c>
      <c r="S935" t="s">
        <v>555</v>
      </c>
      <c r="T935" t="s">
        <v>58</v>
      </c>
      <c r="U935" t="s">
        <v>41</v>
      </c>
    </row>
    <row r="936" spans="1:21" x14ac:dyDescent="0.3">
      <c r="A936" t="s">
        <v>21</v>
      </c>
      <c r="B936" t="s">
        <v>346</v>
      </c>
      <c r="C936" t="s">
        <v>67</v>
      </c>
      <c r="D936" t="s">
        <v>24</v>
      </c>
      <c r="E936" s="2">
        <v>2220.64</v>
      </c>
      <c r="F936" s="2">
        <v>3</v>
      </c>
      <c r="G936" s="2">
        <v>125</v>
      </c>
      <c r="H936" s="2">
        <v>277580</v>
      </c>
      <c r="I936">
        <v>0</v>
      </c>
      <c r="J936" s="2">
        <v>277580</v>
      </c>
      <c r="K936" s="2">
        <v>277.58</v>
      </c>
      <c r="L936" s="2">
        <v>6661.92</v>
      </c>
      <c r="M936" s="2">
        <v>270918.08</v>
      </c>
      <c r="N936" s="2">
        <v>270.92</v>
      </c>
      <c r="O936" s="3">
        <v>45049</v>
      </c>
      <c r="P936" t="s">
        <v>109</v>
      </c>
      <c r="Q936" t="s">
        <v>73</v>
      </c>
      <c r="R936">
        <v>2023</v>
      </c>
      <c r="S936" t="s">
        <v>347</v>
      </c>
      <c r="T936" t="s">
        <v>70</v>
      </c>
      <c r="U936" t="s">
        <v>41</v>
      </c>
    </row>
    <row r="937" spans="1:21" x14ac:dyDescent="0.3">
      <c r="A937" t="s">
        <v>38</v>
      </c>
      <c r="B937" t="s">
        <v>366</v>
      </c>
      <c r="C937" t="s">
        <v>95</v>
      </c>
      <c r="D937" t="s">
        <v>68</v>
      </c>
      <c r="E937" s="2">
        <v>702.46</v>
      </c>
      <c r="F937" s="2">
        <v>260</v>
      </c>
      <c r="G937" s="2">
        <v>300</v>
      </c>
      <c r="H937" s="2">
        <v>210738</v>
      </c>
      <c r="I937">
        <v>10536.9</v>
      </c>
      <c r="J937" s="2">
        <v>200201.1</v>
      </c>
      <c r="K937" s="2">
        <v>200.2</v>
      </c>
      <c r="L937" s="2">
        <v>182639.6</v>
      </c>
      <c r="M937" s="2">
        <v>17561.5</v>
      </c>
      <c r="N937" s="2">
        <v>17.559999999999999</v>
      </c>
      <c r="O937" s="3">
        <v>45049</v>
      </c>
      <c r="P937" t="s">
        <v>109</v>
      </c>
      <c r="Q937" t="s">
        <v>73</v>
      </c>
      <c r="R937">
        <v>2023</v>
      </c>
      <c r="S937" t="s">
        <v>367</v>
      </c>
      <c r="T937" t="s">
        <v>97</v>
      </c>
      <c r="U937" t="s">
        <v>41</v>
      </c>
    </row>
    <row r="938" spans="1:21" x14ac:dyDescent="0.3">
      <c r="A938" t="s">
        <v>47</v>
      </c>
      <c r="B938" t="s">
        <v>556</v>
      </c>
      <c r="C938" t="s">
        <v>95</v>
      </c>
      <c r="D938" t="s">
        <v>228</v>
      </c>
      <c r="E938" s="2">
        <v>1789.94</v>
      </c>
      <c r="F938" s="2">
        <v>260</v>
      </c>
      <c r="G938" s="2">
        <v>12</v>
      </c>
      <c r="H938" s="2">
        <v>21479.279999999999</v>
      </c>
      <c r="I938">
        <v>3221.89</v>
      </c>
      <c r="J938" s="2">
        <v>18257.39</v>
      </c>
      <c r="K938" s="2">
        <v>18.260000000000002</v>
      </c>
      <c r="L938" s="2">
        <v>465384.4</v>
      </c>
      <c r="M938" s="2">
        <v>-447127.01</v>
      </c>
      <c r="N938" s="2">
        <v>-447.13</v>
      </c>
      <c r="O938" s="3">
        <v>45050</v>
      </c>
      <c r="P938" t="s">
        <v>109</v>
      </c>
      <c r="Q938" t="s">
        <v>73</v>
      </c>
      <c r="R938">
        <v>2023</v>
      </c>
      <c r="S938" t="s">
        <v>557</v>
      </c>
      <c r="T938" t="s">
        <v>97</v>
      </c>
      <c r="U938" t="s">
        <v>37</v>
      </c>
    </row>
    <row r="939" spans="1:21" x14ac:dyDescent="0.3">
      <c r="A939" t="s">
        <v>30</v>
      </c>
      <c r="B939" t="s">
        <v>340</v>
      </c>
      <c r="C939" t="s">
        <v>23</v>
      </c>
      <c r="D939" t="s">
        <v>228</v>
      </c>
      <c r="E939" s="2">
        <v>1027.3</v>
      </c>
      <c r="F939" s="2">
        <v>5</v>
      </c>
      <c r="G939" s="2">
        <v>15</v>
      </c>
      <c r="H939" s="2">
        <v>15409.5</v>
      </c>
      <c r="I939">
        <v>2311.42</v>
      </c>
      <c r="J939" s="2">
        <v>13098.08</v>
      </c>
      <c r="K939" s="2">
        <v>13.1</v>
      </c>
      <c r="L939" s="2">
        <v>5136.5</v>
      </c>
      <c r="M939" s="2">
        <v>7961.58</v>
      </c>
      <c r="N939" s="2">
        <v>7.96</v>
      </c>
      <c r="O939" s="3">
        <v>45050</v>
      </c>
      <c r="P939" t="s">
        <v>109</v>
      </c>
      <c r="Q939" t="s">
        <v>73</v>
      </c>
      <c r="R939">
        <v>2023</v>
      </c>
      <c r="S939" t="s">
        <v>341</v>
      </c>
      <c r="T939" t="s">
        <v>28</v>
      </c>
      <c r="U939" t="s">
        <v>59</v>
      </c>
    </row>
    <row r="940" spans="1:21" x14ac:dyDescent="0.3">
      <c r="A940" t="s">
        <v>30</v>
      </c>
      <c r="B940" t="s">
        <v>444</v>
      </c>
      <c r="C940" t="s">
        <v>32</v>
      </c>
      <c r="D940" t="s">
        <v>158</v>
      </c>
      <c r="E940" s="2">
        <v>1466.93</v>
      </c>
      <c r="F940" s="2">
        <v>10</v>
      </c>
      <c r="G940" s="2">
        <v>15</v>
      </c>
      <c r="H940" s="2">
        <v>22003.95</v>
      </c>
      <c r="I940">
        <v>2200.39</v>
      </c>
      <c r="J940" s="2">
        <v>19803.560000000001</v>
      </c>
      <c r="K940" s="2">
        <v>19.8</v>
      </c>
      <c r="L940" s="2">
        <v>14669.3</v>
      </c>
      <c r="M940" s="2">
        <v>5134.26</v>
      </c>
      <c r="N940" s="2">
        <v>5.13</v>
      </c>
      <c r="O940" s="3">
        <v>45051</v>
      </c>
      <c r="P940" t="s">
        <v>109</v>
      </c>
      <c r="Q940" t="s">
        <v>73</v>
      </c>
      <c r="R940">
        <v>2023</v>
      </c>
      <c r="S940" t="s">
        <v>445</v>
      </c>
      <c r="T940" t="s">
        <v>36</v>
      </c>
      <c r="U940" t="s">
        <v>46</v>
      </c>
    </row>
    <row r="941" spans="1:21" x14ac:dyDescent="0.3">
      <c r="A941" t="s">
        <v>47</v>
      </c>
      <c r="B941" t="s">
        <v>512</v>
      </c>
      <c r="C941" t="s">
        <v>67</v>
      </c>
      <c r="D941" t="s">
        <v>158</v>
      </c>
      <c r="E941" s="2">
        <v>1668.45</v>
      </c>
      <c r="F941" s="2">
        <v>3</v>
      </c>
      <c r="G941" s="2">
        <v>12</v>
      </c>
      <c r="H941" s="2">
        <v>20021.400000000001</v>
      </c>
      <c r="I941">
        <v>2002.14</v>
      </c>
      <c r="J941" s="2">
        <v>18019.259999999998</v>
      </c>
      <c r="K941" s="2">
        <v>18.02</v>
      </c>
      <c r="L941" s="2">
        <v>5005.3500000000004</v>
      </c>
      <c r="M941" s="2">
        <v>13013.91</v>
      </c>
      <c r="N941" s="2">
        <v>13.01</v>
      </c>
      <c r="O941" s="3">
        <v>45051</v>
      </c>
      <c r="P941" t="s">
        <v>109</v>
      </c>
      <c r="Q941" t="s">
        <v>73</v>
      </c>
      <c r="R941">
        <v>2023</v>
      </c>
      <c r="S941" t="s">
        <v>513</v>
      </c>
      <c r="T941" t="s">
        <v>70</v>
      </c>
      <c r="U941" t="s">
        <v>29</v>
      </c>
    </row>
    <row r="942" spans="1:21" x14ac:dyDescent="0.3">
      <c r="A942" t="s">
        <v>30</v>
      </c>
      <c r="B942" t="s">
        <v>474</v>
      </c>
      <c r="C942" t="s">
        <v>67</v>
      </c>
      <c r="D942" t="s">
        <v>68</v>
      </c>
      <c r="E942" s="2">
        <v>1621.77</v>
      </c>
      <c r="F942" s="2">
        <v>3</v>
      </c>
      <c r="G942" s="2">
        <v>15</v>
      </c>
      <c r="H942" s="2">
        <v>24326.55</v>
      </c>
      <c r="I942">
        <v>1216.33</v>
      </c>
      <c r="J942" s="2">
        <v>23110.22</v>
      </c>
      <c r="K942" s="2">
        <v>23.11</v>
      </c>
      <c r="L942" s="2">
        <v>4865.3100000000004</v>
      </c>
      <c r="M942" s="2">
        <v>18244.91</v>
      </c>
      <c r="N942" s="2">
        <v>18.239999999999998</v>
      </c>
      <c r="O942" s="3">
        <v>45052</v>
      </c>
      <c r="P942" t="s">
        <v>109</v>
      </c>
      <c r="Q942" t="s">
        <v>73</v>
      </c>
      <c r="R942">
        <v>2023</v>
      </c>
      <c r="S942" t="s">
        <v>475</v>
      </c>
      <c r="T942" t="s">
        <v>70</v>
      </c>
      <c r="U942" t="s">
        <v>51</v>
      </c>
    </row>
    <row r="943" spans="1:21" x14ac:dyDescent="0.3">
      <c r="A943" t="s">
        <v>30</v>
      </c>
      <c r="B943" t="s">
        <v>510</v>
      </c>
      <c r="C943" t="s">
        <v>61</v>
      </c>
      <c r="D943" t="s">
        <v>228</v>
      </c>
      <c r="E943" s="2">
        <v>669.12</v>
      </c>
      <c r="F943" s="2">
        <v>250</v>
      </c>
      <c r="G943" s="2">
        <v>15</v>
      </c>
      <c r="H943" s="2">
        <v>10036.799999999999</v>
      </c>
      <c r="I943">
        <v>1505.52</v>
      </c>
      <c r="J943" s="2">
        <v>8531.2800000000007</v>
      </c>
      <c r="K943" s="2">
        <v>8.5299999999999994</v>
      </c>
      <c r="L943" s="2">
        <v>167280</v>
      </c>
      <c r="M943" s="2">
        <v>-158748.72</v>
      </c>
      <c r="N943" s="2">
        <v>-158.75</v>
      </c>
      <c r="O943" s="3">
        <v>45052</v>
      </c>
      <c r="P943" t="s">
        <v>109</v>
      </c>
      <c r="Q943" t="s">
        <v>73</v>
      </c>
      <c r="R943">
        <v>2023</v>
      </c>
      <c r="S943" t="s">
        <v>511</v>
      </c>
      <c r="T943" t="s">
        <v>64</v>
      </c>
      <c r="U943" t="s">
        <v>65</v>
      </c>
    </row>
    <row r="944" spans="1:21" x14ac:dyDescent="0.3">
      <c r="A944" t="s">
        <v>47</v>
      </c>
      <c r="B944" t="s">
        <v>558</v>
      </c>
      <c r="C944" t="s">
        <v>23</v>
      </c>
      <c r="D944" t="s">
        <v>158</v>
      </c>
      <c r="E944" s="2">
        <v>1900.89</v>
      </c>
      <c r="F944" s="2">
        <v>5</v>
      </c>
      <c r="G944" s="2">
        <v>12</v>
      </c>
      <c r="H944" s="2">
        <v>22810.68</v>
      </c>
      <c r="I944">
        <v>2281.0700000000002</v>
      </c>
      <c r="J944" s="2">
        <v>20529.61</v>
      </c>
      <c r="K944" s="2">
        <v>20.53</v>
      </c>
      <c r="L944" s="2">
        <v>9504.4500000000007</v>
      </c>
      <c r="M944" s="2">
        <v>11025.16</v>
      </c>
      <c r="N944" s="2">
        <v>11.03</v>
      </c>
      <c r="O944" s="3">
        <v>45053</v>
      </c>
      <c r="P944" t="s">
        <v>109</v>
      </c>
      <c r="Q944" t="s">
        <v>73</v>
      </c>
      <c r="R944">
        <v>2023</v>
      </c>
      <c r="S944" t="s">
        <v>559</v>
      </c>
      <c r="T944" t="s">
        <v>28</v>
      </c>
      <c r="U944" t="s">
        <v>41</v>
      </c>
    </row>
    <row r="945" spans="1:21" x14ac:dyDescent="0.3">
      <c r="A945" t="s">
        <v>47</v>
      </c>
      <c r="B945" t="s">
        <v>530</v>
      </c>
      <c r="C945" t="s">
        <v>61</v>
      </c>
      <c r="D945" t="s">
        <v>158</v>
      </c>
      <c r="E945" s="2">
        <v>1319.53</v>
      </c>
      <c r="F945" s="2">
        <v>250</v>
      </c>
      <c r="G945" s="2">
        <v>12</v>
      </c>
      <c r="H945" s="2">
        <v>15834.36</v>
      </c>
      <c r="I945">
        <v>1583.44</v>
      </c>
      <c r="J945" s="2">
        <v>14250.92</v>
      </c>
      <c r="K945" s="2">
        <v>14.25</v>
      </c>
      <c r="L945" s="2">
        <v>329882.5</v>
      </c>
      <c r="M945" s="2">
        <v>-315631.58</v>
      </c>
      <c r="N945" s="2">
        <v>-315.63</v>
      </c>
      <c r="O945" s="3">
        <v>45054</v>
      </c>
      <c r="P945" t="s">
        <v>109</v>
      </c>
      <c r="Q945" t="s">
        <v>73</v>
      </c>
      <c r="R945">
        <v>2023</v>
      </c>
      <c r="S945" t="s">
        <v>531</v>
      </c>
      <c r="T945" t="s">
        <v>64</v>
      </c>
      <c r="U945" t="s">
        <v>41</v>
      </c>
    </row>
    <row r="946" spans="1:21" x14ac:dyDescent="0.3">
      <c r="A946" t="s">
        <v>21</v>
      </c>
      <c r="B946" t="s">
        <v>560</v>
      </c>
      <c r="C946" t="s">
        <v>23</v>
      </c>
      <c r="D946" t="s">
        <v>24</v>
      </c>
      <c r="E946" s="2">
        <v>1027.5899999999999</v>
      </c>
      <c r="F946" s="2">
        <v>5</v>
      </c>
      <c r="G946" s="2">
        <v>125</v>
      </c>
      <c r="H946" s="2">
        <v>128448.75</v>
      </c>
      <c r="I946">
        <v>0</v>
      </c>
      <c r="J946" s="2">
        <v>128448.75</v>
      </c>
      <c r="K946" s="2">
        <v>128.44999999999999</v>
      </c>
      <c r="L946" s="2">
        <v>5137.95</v>
      </c>
      <c r="M946" s="2">
        <v>123310.8</v>
      </c>
      <c r="N946" s="2">
        <v>123.31</v>
      </c>
      <c r="O946" s="3">
        <v>45054</v>
      </c>
      <c r="P946" t="s">
        <v>109</v>
      </c>
      <c r="Q946" t="s">
        <v>73</v>
      </c>
      <c r="R946">
        <v>2023</v>
      </c>
      <c r="S946" t="s">
        <v>561</v>
      </c>
      <c r="T946" t="s">
        <v>28</v>
      </c>
      <c r="U946" t="s">
        <v>46</v>
      </c>
    </row>
    <row r="947" spans="1:21" x14ac:dyDescent="0.3">
      <c r="A947" t="s">
        <v>21</v>
      </c>
      <c r="B947" t="s">
        <v>360</v>
      </c>
      <c r="C947" t="s">
        <v>61</v>
      </c>
      <c r="D947" t="s">
        <v>158</v>
      </c>
      <c r="E947" s="2">
        <v>2257.14</v>
      </c>
      <c r="F947" s="2">
        <v>250</v>
      </c>
      <c r="G947" s="2">
        <v>125</v>
      </c>
      <c r="H947" s="2">
        <v>282142.5</v>
      </c>
      <c r="I947">
        <v>28214.25</v>
      </c>
      <c r="J947" s="2">
        <v>253928.25</v>
      </c>
      <c r="K947" s="2">
        <v>253.93</v>
      </c>
      <c r="L947" s="2">
        <v>564285</v>
      </c>
      <c r="M947" s="2">
        <v>-310356.75</v>
      </c>
      <c r="N947" s="2">
        <v>-310.36</v>
      </c>
      <c r="O947" s="3">
        <v>45055</v>
      </c>
      <c r="P947" t="s">
        <v>109</v>
      </c>
      <c r="Q947" t="s">
        <v>73</v>
      </c>
      <c r="R947">
        <v>2023</v>
      </c>
      <c r="S947" t="s">
        <v>361</v>
      </c>
      <c r="T947" t="s">
        <v>64</v>
      </c>
      <c r="U947" t="s">
        <v>59</v>
      </c>
    </row>
    <row r="948" spans="1:21" x14ac:dyDescent="0.3">
      <c r="A948" t="s">
        <v>42</v>
      </c>
      <c r="B948" t="s">
        <v>488</v>
      </c>
      <c r="C948" t="s">
        <v>23</v>
      </c>
      <c r="D948" t="s">
        <v>68</v>
      </c>
      <c r="E948" s="2">
        <v>1832.4</v>
      </c>
      <c r="F948" s="2">
        <v>5</v>
      </c>
      <c r="G948" s="2">
        <v>350</v>
      </c>
      <c r="H948" s="2">
        <v>641340</v>
      </c>
      <c r="I948">
        <v>32067</v>
      </c>
      <c r="J948" s="2">
        <v>609273</v>
      </c>
      <c r="K948" s="2">
        <v>609.27</v>
      </c>
      <c r="L948" s="2">
        <v>9162</v>
      </c>
      <c r="M948" s="2">
        <v>600111</v>
      </c>
      <c r="N948" s="2">
        <v>600.11</v>
      </c>
      <c r="O948" s="3">
        <v>45056</v>
      </c>
      <c r="P948" t="s">
        <v>109</v>
      </c>
      <c r="Q948" t="s">
        <v>73</v>
      </c>
      <c r="R948">
        <v>2023</v>
      </c>
      <c r="S948" t="s">
        <v>489</v>
      </c>
      <c r="T948" t="s">
        <v>28</v>
      </c>
      <c r="U948" t="s">
        <v>51</v>
      </c>
    </row>
    <row r="949" spans="1:21" x14ac:dyDescent="0.3">
      <c r="A949" t="s">
        <v>47</v>
      </c>
      <c r="B949" t="s">
        <v>400</v>
      </c>
      <c r="C949" t="s">
        <v>32</v>
      </c>
      <c r="D949" t="s">
        <v>68</v>
      </c>
      <c r="E949" s="2">
        <v>1304.5899999999999</v>
      </c>
      <c r="F949" s="2">
        <v>10</v>
      </c>
      <c r="G949" s="2">
        <v>12</v>
      </c>
      <c r="H949" s="2">
        <v>15655.08</v>
      </c>
      <c r="I949">
        <v>782.75</v>
      </c>
      <c r="J949" s="2">
        <v>14872.33</v>
      </c>
      <c r="K949" s="2">
        <v>14.87</v>
      </c>
      <c r="L949" s="2">
        <v>13045.9</v>
      </c>
      <c r="M949" s="2">
        <v>1826.43</v>
      </c>
      <c r="N949" s="2">
        <v>1.83</v>
      </c>
      <c r="O949" s="3">
        <v>45056</v>
      </c>
      <c r="P949" t="s">
        <v>109</v>
      </c>
      <c r="Q949" t="s">
        <v>73</v>
      </c>
      <c r="R949">
        <v>2023</v>
      </c>
      <c r="S949" t="s">
        <v>401</v>
      </c>
      <c r="T949" t="s">
        <v>36</v>
      </c>
      <c r="U949" t="s">
        <v>59</v>
      </c>
    </row>
    <row r="950" spans="1:21" x14ac:dyDescent="0.3">
      <c r="A950" t="s">
        <v>38</v>
      </c>
      <c r="B950" t="s">
        <v>344</v>
      </c>
      <c r="C950" t="s">
        <v>95</v>
      </c>
      <c r="D950" t="s">
        <v>228</v>
      </c>
      <c r="E950" s="2">
        <v>783.97</v>
      </c>
      <c r="F950" s="2">
        <v>260</v>
      </c>
      <c r="G950" s="2">
        <v>300</v>
      </c>
      <c r="H950" s="2">
        <v>235191</v>
      </c>
      <c r="I950">
        <v>35278.65</v>
      </c>
      <c r="J950" s="2">
        <v>199912.35</v>
      </c>
      <c r="K950" s="2">
        <v>199.91</v>
      </c>
      <c r="L950" s="2">
        <v>203832.2</v>
      </c>
      <c r="M950" s="2">
        <v>-3919.85</v>
      </c>
      <c r="N950" s="2">
        <v>-3.92</v>
      </c>
      <c r="O950" s="3">
        <v>45056</v>
      </c>
      <c r="P950" t="s">
        <v>109</v>
      </c>
      <c r="Q950" t="s">
        <v>73</v>
      </c>
      <c r="R950">
        <v>2023</v>
      </c>
      <c r="S950" t="s">
        <v>345</v>
      </c>
      <c r="T950" t="s">
        <v>97</v>
      </c>
      <c r="U950" t="s">
        <v>46</v>
      </c>
    </row>
    <row r="951" spans="1:21" x14ac:dyDescent="0.3">
      <c r="A951" t="s">
        <v>30</v>
      </c>
      <c r="B951" t="s">
        <v>486</v>
      </c>
      <c r="C951" t="s">
        <v>23</v>
      </c>
      <c r="D951" t="s">
        <v>228</v>
      </c>
      <c r="E951" s="2">
        <v>673.98</v>
      </c>
      <c r="F951" s="2">
        <v>5</v>
      </c>
      <c r="G951" s="2">
        <v>15</v>
      </c>
      <c r="H951" s="2">
        <v>10109.700000000001</v>
      </c>
      <c r="I951">
        <v>1516.46</v>
      </c>
      <c r="J951" s="2">
        <v>8593.24</v>
      </c>
      <c r="K951" s="2">
        <v>8.59</v>
      </c>
      <c r="L951" s="2">
        <v>3369.9</v>
      </c>
      <c r="M951" s="2">
        <v>5223.34</v>
      </c>
      <c r="N951" s="2">
        <v>5.22</v>
      </c>
      <c r="O951" s="3">
        <v>45056</v>
      </c>
      <c r="P951" t="s">
        <v>109</v>
      </c>
      <c r="Q951" t="s">
        <v>73</v>
      </c>
      <c r="R951">
        <v>2023</v>
      </c>
      <c r="S951" t="s">
        <v>487</v>
      </c>
      <c r="T951" t="s">
        <v>28</v>
      </c>
      <c r="U951" t="s">
        <v>29</v>
      </c>
    </row>
    <row r="952" spans="1:21" x14ac:dyDescent="0.3">
      <c r="A952" t="s">
        <v>30</v>
      </c>
      <c r="B952" t="s">
        <v>562</v>
      </c>
      <c r="C952" t="s">
        <v>23</v>
      </c>
      <c r="D952" t="s">
        <v>24</v>
      </c>
      <c r="E952" s="2">
        <v>1561.85</v>
      </c>
      <c r="F952" s="2">
        <v>5</v>
      </c>
      <c r="G952" s="2">
        <v>15</v>
      </c>
      <c r="H952" s="2">
        <v>23427.75</v>
      </c>
      <c r="I952">
        <v>0</v>
      </c>
      <c r="J952" s="2">
        <v>23427.75</v>
      </c>
      <c r="K952" s="2">
        <v>23.43</v>
      </c>
      <c r="L952" s="2">
        <v>7809.25</v>
      </c>
      <c r="M952" s="2">
        <v>15618.5</v>
      </c>
      <c r="N952" s="2">
        <v>15.62</v>
      </c>
      <c r="O952" s="3">
        <v>45056</v>
      </c>
      <c r="P952" t="s">
        <v>109</v>
      </c>
      <c r="Q952" t="s">
        <v>73</v>
      </c>
      <c r="R952">
        <v>2023</v>
      </c>
      <c r="S952" t="s">
        <v>563</v>
      </c>
      <c r="T952" t="s">
        <v>28</v>
      </c>
      <c r="U952" t="s">
        <v>29</v>
      </c>
    </row>
    <row r="953" spans="1:21" x14ac:dyDescent="0.3">
      <c r="A953" t="s">
        <v>42</v>
      </c>
      <c r="B953" t="s">
        <v>466</v>
      </c>
      <c r="C953" t="s">
        <v>56</v>
      </c>
      <c r="D953" t="s">
        <v>158</v>
      </c>
      <c r="E953" s="2">
        <v>1500.89</v>
      </c>
      <c r="F953" s="2">
        <v>120</v>
      </c>
      <c r="G953" s="2">
        <v>350</v>
      </c>
      <c r="H953" s="2">
        <v>525311.5</v>
      </c>
      <c r="I953">
        <v>52531.15</v>
      </c>
      <c r="J953" s="2">
        <v>472780.35</v>
      </c>
      <c r="K953" s="2">
        <v>472.78</v>
      </c>
      <c r="L953" s="2">
        <v>180106.8</v>
      </c>
      <c r="M953" s="2">
        <v>292673.55</v>
      </c>
      <c r="N953" s="2">
        <v>292.67</v>
      </c>
      <c r="O953" s="3">
        <v>45056</v>
      </c>
      <c r="P953" t="s">
        <v>109</v>
      </c>
      <c r="Q953" t="s">
        <v>73</v>
      </c>
      <c r="R953">
        <v>2023</v>
      </c>
      <c r="S953" t="s">
        <v>467</v>
      </c>
      <c r="T953" t="s">
        <v>58</v>
      </c>
      <c r="U953" t="s">
        <v>41</v>
      </c>
    </row>
    <row r="954" spans="1:21" x14ac:dyDescent="0.3">
      <c r="A954" t="s">
        <v>21</v>
      </c>
      <c r="B954" t="s">
        <v>564</v>
      </c>
      <c r="C954" t="s">
        <v>23</v>
      </c>
      <c r="D954" t="s">
        <v>158</v>
      </c>
      <c r="E954" s="2">
        <v>2614.2199999999998</v>
      </c>
      <c r="F954" s="2">
        <v>5</v>
      </c>
      <c r="G954" s="2">
        <v>125</v>
      </c>
      <c r="H954" s="2">
        <v>326777.5</v>
      </c>
      <c r="I954">
        <v>32677.75</v>
      </c>
      <c r="J954" s="2">
        <v>294099.75</v>
      </c>
      <c r="K954" s="2">
        <v>294.10000000000002</v>
      </c>
      <c r="L954" s="2">
        <v>13071.1</v>
      </c>
      <c r="M954" s="2">
        <v>281028.65000000002</v>
      </c>
      <c r="N954" s="2">
        <v>281.02999999999997</v>
      </c>
      <c r="O954" s="3">
        <v>45057</v>
      </c>
      <c r="P954" t="s">
        <v>109</v>
      </c>
      <c r="Q954" t="s">
        <v>73</v>
      </c>
      <c r="R954">
        <v>2023</v>
      </c>
      <c r="S954" t="s">
        <v>565</v>
      </c>
      <c r="T954" t="s">
        <v>28</v>
      </c>
      <c r="U954" t="s">
        <v>51</v>
      </c>
    </row>
    <row r="955" spans="1:21" x14ac:dyDescent="0.3">
      <c r="A955" t="s">
        <v>21</v>
      </c>
      <c r="B955" t="s">
        <v>440</v>
      </c>
      <c r="C955" t="s">
        <v>56</v>
      </c>
      <c r="D955" t="s">
        <v>24</v>
      </c>
      <c r="E955" s="2">
        <v>1992.3</v>
      </c>
      <c r="F955" s="2">
        <v>120</v>
      </c>
      <c r="G955" s="2">
        <v>125</v>
      </c>
      <c r="H955" s="2">
        <v>249037.5</v>
      </c>
      <c r="I955">
        <v>0</v>
      </c>
      <c r="J955" s="2">
        <v>249037.5</v>
      </c>
      <c r="K955" s="2">
        <v>249.04</v>
      </c>
      <c r="L955" s="2">
        <v>239076</v>
      </c>
      <c r="M955" s="2">
        <v>9961.5</v>
      </c>
      <c r="N955" s="2">
        <v>9.9600000000000009</v>
      </c>
      <c r="O955" s="3">
        <v>45057</v>
      </c>
      <c r="P955" t="s">
        <v>109</v>
      </c>
      <c r="Q955" t="s">
        <v>73</v>
      </c>
      <c r="R955">
        <v>2023</v>
      </c>
      <c r="S955" t="s">
        <v>441</v>
      </c>
      <c r="T955" t="s">
        <v>58</v>
      </c>
      <c r="U955" t="s">
        <v>54</v>
      </c>
    </row>
    <row r="956" spans="1:21" x14ac:dyDescent="0.3">
      <c r="A956" t="s">
        <v>42</v>
      </c>
      <c r="B956" t="s">
        <v>486</v>
      </c>
      <c r="C956" t="s">
        <v>67</v>
      </c>
      <c r="D956" t="s">
        <v>68</v>
      </c>
      <c r="E956" s="2">
        <v>2103.06</v>
      </c>
      <c r="F956" s="2">
        <v>3</v>
      </c>
      <c r="G956" s="2">
        <v>350</v>
      </c>
      <c r="H956" s="2">
        <v>736071</v>
      </c>
      <c r="I956">
        <v>36803.550000000003</v>
      </c>
      <c r="J956" s="2">
        <v>699267.45</v>
      </c>
      <c r="K956" s="2">
        <v>699.27</v>
      </c>
      <c r="L956" s="2">
        <v>6309.18</v>
      </c>
      <c r="M956" s="2">
        <v>692958.27</v>
      </c>
      <c r="N956" s="2">
        <v>692.96</v>
      </c>
      <c r="O956" s="3">
        <v>45057</v>
      </c>
      <c r="P956" t="s">
        <v>109</v>
      </c>
      <c r="Q956" t="s">
        <v>73</v>
      </c>
      <c r="R956">
        <v>2023</v>
      </c>
      <c r="S956" t="s">
        <v>487</v>
      </c>
      <c r="T956" t="s">
        <v>70</v>
      </c>
      <c r="U956" t="s">
        <v>51</v>
      </c>
    </row>
    <row r="957" spans="1:21" x14ac:dyDescent="0.3">
      <c r="A957" t="s">
        <v>47</v>
      </c>
      <c r="B957" t="s">
        <v>554</v>
      </c>
      <c r="C957" t="s">
        <v>95</v>
      </c>
      <c r="D957" t="s">
        <v>24</v>
      </c>
      <c r="E957" s="2">
        <v>842.61</v>
      </c>
      <c r="F957" s="2">
        <v>260</v>
      </c>
      <c r="G957" s="2">
        <v>12</v>
      </c>
      <c r="H957" s="2">
        <v>10111.32</v>
      </c>
      <c r="I957">
        <v>0</v>
      </c>
      <c r="J957" s="2">
        <v>10111.32</v>
      </c>
      <c r="K957" s="2">
        <v>10.11</v>
      </c>
      <c r="L957" s="2">
        <v>219078.6</v>
      </c>
      <c r="M957" s="2">
        <v>-208967.28</v>
      </c>
      <c r="N957" s="2">
        <v>-208.97</v>
      </c>
      <c r="O957" s="3">
        <v>45057</v>
      </c>
      <c r="P957" t="s">
        <v>109</v>
      </c>
      <c r="Q957" t="s">
        <v>73</v>
      </c>
      <c r="R957">
        <v>2023</v>
      </c>
      <c r="S957" t="s">
        <v>555</v>
      </c>
      <c r="T957" t="s">
        <v>97</v>
      </c>
      <c r="U957" t="s">
        <v>29</v>
      </c>
    </row>
    <row r="958" spans="1:21" x14ac:dyDescent="0.3">
      <c r="A958" t="s">
        <v>21</v>
      </c>
      <c r="B958" t="s">
        <v>352</v>
      </c>
      <c r="C958" t="s">
        <v>32</v>
      </c>
      <c r="D958" t="s">
        <v>24</v>
      </c>
      <c r="E958" s="2">
        <v>1943.53</v>
      </c>
      <c r="F958" s="2">
        <v>10</v>
      </c>
      <c r="G958" s="2">
        <v>125</v>
      </c>
      <c r="H958" s="2">
        <v>242941.25</v>
      </c>
      <c r="I958">
        <v>0</v>
      </c>
      <c r="J958" s="2">
        <v>242941.25</v>
      </c>
      <c r="K958" s="2">
        <v>242.94</v>
      </c>
      <c r="L958" s="2">
        <v>19435.3</v>
      </c>
      <c r="M958" s="2">
        <v>223505.95</v>
      </c>
      <c r="N958" s="2">
        <v>223.51</v>
      </c>
      <c r="O958" s="3">
        <v>45059</v>
      </c>
      <c r="P958" t="s">
        <v>109</v>
      </c>
      <c r="Q958" t="s">
        <v>73</v>
      </c>
      <c r="R958">
        <v>2023</v>
      </c>
      <c r="S958" t="s">
        <v>353</v>
      </c>
      <c r="T958" t="s">
        <v>36</v>
      </c>
      <c r="U958" t="s">
        <v>59</v>
      </c>
    </row>
    <row r="959" spans="1:21" x14ac:dyDescent="0.3">
      <c r="A959" t="s">
        <v>30</v>
      </c>
      <c r="B959" t="s">
        <v>566</v>
      </c>
      <c r="C959" t="s">
        <v>23</v>
      </c>
      <c r="D959" t="s">
        <v>228</v>
      </c>
      <c r="E959" s="2">
        <v>836.77</v>
      </c>
      <c r="F959" s="2">
        <v>5</v>
      </c>
      <c r="G959" s="2">
        <v>15</v>
      </c>
      <c r="H959" s="2">
        <v>12551.55</v>
      </c>
      <c r="I959">
        <v>1882.73</v>
      </c>
      <c r="J959" s="2">
        <v>10668.82</v>
      </c>
      <c r="K959" s="2">
        <v>10.67</v>
      </c>
      <c r="L959" s="2">
        <v>4183.8500000000004</v>
      </c>
      <c r="M959" s="2">
        <v>6484.97</v>
      </c>
      <c r="N959" s="2">
        <v>6.48</v>
      </c>
      <c r="O959" s="3">
        <v>45059</v>
      </c>
      <c r="P959" t="s">
        <v>109</v>
      </c>
      <c r="Q959" t="s">
        <v>73</v>
      </c>
      <c r="R959">
        <v>2023</v>
      </c>
      <c r="S959" t="s">
        <v>567</v>
      </c>
      <c r="T959" t="s">
        <v>28</v>
      </c>
      <c r="U959" t="s">
        <v>46</v>
      </c>
    </row>
    <row r="960" spans="1:21" x14ac:dyDescent="0.3">
      <c r="A960" t="s">
        <v>38</v>
      </c>
      <c r="B960" t="s">
        <v>460</v>
      </c>
      <c r="C960" t="s">
        <v>56</v>
      </c>
      <c r="D960" t="s">
        <v>24</v>
      </c>
      <c r="E960" s="2">
        <v>657.23</v>
      </c>
      <c r="F960" s="2">
        <v>120</v>
      </c>
      <c r="G960" s="2">
        <v>300</v>
      </c>
      <c r="H960" s="2">
        <v>197169</v>
      </c>
      <c r="I960">
        <v>0</v>
      </c>
      <c r="J960" s="2">
        <v>197169</v>
      </c>
      <c r="K960" s="2">
        <v>197.17</v>
      </c>
      <c r="L960" s="2">
        <v>78867.600000000006</v>
      </c>
      <c r="M960" s="2">
        <v>118301.4</v>
      </c>
      <c r="N960" s="2">
        <v>118.3</v>
      </c>
      <c r="O960" s="3">
        <v>45060</v>
      </c>
      <c r="P960" t="s">
        <v>109</v>
      </c>
      <c r="Q960" t="s">
        <v>73</v>
      </c>
      <c r="R960">
        <v>2023</v>
      </c>
      <c r="S960" t="s">
        <v>461</v>
      </c>
      <c r="T960" t="s">
        <v>58</v>
      </c>
      <c r="U960" t="s">
        <v>37</v>
      </c>
    </row>
    <row r="961" spans="1:21" x14ac:dyDescent="0.3">
      <c r="A961" t="s">
        <v>21</v>
      </c>
      <c r="B961" t="s">
        <v>446</v>
      </c>
      <c r="C961" t="s">
        <v>32</v>
      </c>
      <c r="D961" t="s">
        <v>68</v>
      </c>
      <c r="E961" s="2">
        <v>2608.6799999999998</v>
      </c>
      <c r="F961" s="2">
        <v>10</v>
      </c>
      <c r="G961" s="2">
        <v>125</v>
      </c>
      <c r="H961" s="2">
        <v>326085</v>
      </c>
      <c r="I961">
        <v>16304.25</v>
      </c>
      <c r="J961" s="2">
        <v>309780.75</v>
      </c>
      <c r="K961" s="2">
        <v>309.77999999999997</v>
      </c>
      <c r="L961" s="2">
        <v>26086.799999999999</v>
      </c>
      <c r="M961" s="2">
        <v>283693.95</v>
      </c>
      <c r="N961" s="2">
        <v>283.69</v>
      </c>
      <c r="O961" s="3">
        <v>45060</v>
      </c>
      <c r="P961" t="s">
        <v>109</v>
      </c>
      <c r="Q961" t="s">
        <v>73</v>
      </c>
      <c r="R961">
        <v>2023</v>
      </c>
      <c r="S961" t="s">
        <v>447</v>
      </c>
      <c r="T961" t="s">
        <v>36</v>
      </c>
      <c r="U961" t="s">
        <v>29</v>
      </c>
    </row>
    <row r="962" spans="1:21" x14ac:dyDescent="0.3">
      <c r="A962" t="s">
        <v>21</v>
      </c>
      <c r="B962" t="s">
        <v>502</v>
      </c>
      <c r="C962" t="s">
        <v>61</v>
      </c>
      <c r="D962" t="s">
        <v>158</v>
      </c>
      <c r="E962" s="2">
        <v>2547.0500000000002</v>
      </c>
      <c r="F962" s="2">
        <v>250</v>
      </c>
      <c r="G962" s="2">
        <v>125</v>
      </c>
      <c r="H962" s="2">
        <v>318381.25</v>
      </c>
      <c r="I962">
        <v>31838.12</v>
      </c>
      <c r="J962" s="2">
        <v>286543.13</v>
      </c>
      <c r="K962" s="2">
        <v>286.54000000000002</v>
      </c>
      <c r="L962" s="2">
        <v>636762.5</v>
      </c>
      <c r="M962" s="2">
        <v>-350219.37</v>
      </c>
      <c r="N962" s="2">
        <v>-350.22</v>
      </c>
      <c r="O962" s="3">
        <v>45060</v>
      </c>
      <c r="P962" t="s">
        <v>109</v>
      </c>
      <c r="Q962" t="s">
        <v>73</v>
      </c>
      <c r="R962">
        <v>2023</v>
      </c>
      <c r="S962" t="s">
        <v>503</v>
      </c>
      <c r="T962" t="s">
        <v>64</v>
      </c>
      <c r="U962" t="s">
        <v>51</v>
      </c>
    </row>
    <row r="963" spans="1:21" x14ac:dyDescent="0.3">
      <c r="A963" t="s">
        <v>21</v>
      </c>
      <c r="B963" t="s">
        <v>372</v>
      </c>
      <c r="C963" t="s">
        <v>67</v>
      </c>
      <c r="D963" t="s">
        <v>228</v>
      </c>
      <c r="E963" s="2">
        <v>1015.94</v>
      </c>
      <c r="F963" s="2">
        <v>3</v>
      </c>
      <c r="G963" s="2">
        <v>125</v>
      </c>
      <c r="H963" s="2">
        <v>126992.5</v>
      </c>
      <c r="I963">
        <v>19048.88</v>
      </c>
      <c r="J963" s="2">
        <v>107943.62</v>
      </c>
      <c r="K963" s="2">
        <v>107.94</v>
      </c>
      <c r="L963" s="2">
        <v>3047.82</v>
      </c>
      <c r="M963" s="2">
        <v>104895.8</v>
      </c>
      <c r="N963" s="2">
        <v>104.9</v>
      </c>
      <c r="O963" s="3">
        <v>45061</v>
      </c>
      <c r="P963" t="s">
        <v>109</v>
      </c>
      <c r="Q963" t="s">
        <v>73</v>
      </c>
      <c r="R963">
        <v>2023</v>
      </c>
      <c r="S963" t="s">
        <v>373</v>
      </c>
      <c r="T963" t="s">
        <v>70</v>
      </c>
      <c r="U963" t="s">
        <v>46</v>
      </c>
    </row>
    <row r="964" spans="1:21" x14ac:dyDescent="0.3">
      <c r="A964" t="s">
        <v>47</v>
      </c>
      <c r="B964" t="s">
        <v>462</v>
      </c>
      <c r="C964" t="s">
        <v>56</v>
      </c>
      <c r="D964" t="s">
        <v>68</v>
      </c>
      <c r="E964" s="2">
        <v>1195.8900000000001</v>
      </c>
      <c r="F964" s="2">
        <v>120</v>
      </c>
      <c r="G964" s="2">
        <v>12</v>
      </c>
      <c r="H964" s="2">
        <v>14350.68</v>
      </c>
      <c r="I964">
        <v>717.53</v>
      </c>
      <c r="J964" s="2">
        <v>13633.15</v>
      </c>
      <c r="K964" s="2">
        <v>13.63</v>
      </c>
      <c r="L964" s="2">
        <v>143506.79999999999</v>
      </c>
      <c r="M964" s="2">
        <v>-129873.65</v>
      </c>
      <c r="N964" s="2">
        <v>-129.87</v>
      </c>
      <c r="O964" s="3">
        <v>45061</v>
      </c>
      <c r="P964" t="s">
        <v>109</v>
      </c>
      <c r="Q964" t="s">
        <v>73</v>
      </c>
      <c r="R964">
        <v>2023</v>
      </c>
      <c r="S964" t="s">
        <v>463</v>
      </c>
      <c r="T964" t="s">
        <v>58</v>
      </c>
      <c r="U964" t="s">
        <v>65</v>
      </c>
    </row>
    <row r="965" spans="1:21" x14ac:dyDescent="0.3">
      <c r="A965" t="s">
        <v>47</v>
      </c>
      <c r="B965" t="s">
        <v>568</v>
      </c>
      <c r="C965" t="s">
        <v>32</v>
      </c>
      <c r="D965" t="s">
        <v>68</v>
      </c>
      <c r="E965" s="2">
        <v>509.57</v>
      </c>
      <c r="F965" s="2">
        <v>10</v>
      </c>
      <c r="G965" s="2">
        <v>12</v>
      </c>
      <c r="H965" s="2">
        <v>6114.84</v>
      </c>
      <c r="I965">
        <v>305.74</v>
      </c>
      <c r="J965" s="2">
        <v>5809.1</v>
      </c>
      <c r="K965" s="2">
        <v>5.81</v>
      </c>
      <c r="L965" s="2">
        <v>5095.7</v>
      </c>
      <c r="M965" s="2">
        <v>713.4</v>
      </c>
      <c r="N965" s="2">
        <v>0.71</v>
      </c>
      <c r="O965" s="3">
        <v>45061</v>
      </c>
      <c r="P965" t="s">
        <v>109</v>
      </c>
      <c r="Q965" t="s">
        <v>73</v>
      </c>
      <c r="R965">
        <v>2023</v>
      </c>
      <c r="S965" t="s">
        <v>569</v>
      </c>
      <c r="T965" t="s">
        <v>36</v>
      </c>
      <c r="U965" t="s">
        <v>59</v>
      </c>
    </row>
    <row r="966" spans="1:21" x14ac:dyDescent="0.3">
      <c r="A966" t="s">
        <v>30</v>
      </c>
      <c r="B966" t="s">
        <v>384</v>
      </c>
      <c r="C966" t="s">
        <v>67</v>
      </c>
      <c r="D966" t="s">
        <v>158</v>
      </c>
      <c r="E966" s="2">
        <v>1453.91</v>
      </c>
      <c r="F966" s="2">
        <v>3</v>
      </c>
      <c r="G966" s="2">
        <v>15</v>
      </c>
      <c r="H966" s="2">
        <v>21808.65</v>
      </c>
      <c r="I966">
        <v>2180.87</v>
      </c>
      <c r="J966" s="2">
        <v>19627.78</v>
      </c>
      <c r="K966" s="2">
        <v>19.63</v>
      </c>
      <c r="L966" s="2">
        <v>4361.7299999999996</v>
      </c>
      <c r="M966" s="2">
        <v>15266.05</v>
      </c>
      <c r="N966" s="2">
        <v>15.27</v>
      </c>
      <c r="O966" s="3">
        <v>45061</v>
      </c>
      <c r="P966" t="s">
        <v>109</v>
      </c>
      <c r="Q966" t="s">
        <v>73</v>
      </c>
      <c r="R966">
        <v>2023</v>
      </c>
      <c r="S966" t="s">
        <v>385</v>
      </c>
      <c r="T966" t="s">
        <v>70</v>
      </c>
      <c r="U966" t="s">
        <v>29</v>
      </c>
    </row>
    <row r="967" spans="1:21" x14ac:dyDescent="0.3">
      <c r="A967" t="s">
        <v>21</v>
      </c>
      <c r="B967" t="s">
        <v>432</v>
      </c>
      <c r="C967" t="s">
        <v>95</v>
      </c>
      <c r="D967" t="s">
        <v>228</v>
      </c>
      <c r="E967" s="2">
        <v>2698.01</v>
      </c>
      <c r="F967" s="2">
        <v>260</v>
      </c>
      <c r="G967" s="2">
        <v>125</v>
      </c>
      <c r="H967" s="2">
        <v>337251.25</v>
      </c>
      <c r="I967">
        <v>50587.69</v>
      </c>
      <c r="J967" s="2">
        <v>286663.56</v>
      </c>
      <c r="K967" s="2">
        <v>286.66000000000003</v>
      </c>
      <c r="L967" s="2">
        <v>701482.6</v>
      </c>
      <c r="M967" s="2">
        <v>-414819.04</v>
      </c>
      <c r="N967" s="2">
        <v>-414.82</v>
      </c>
      <c r="O967" s="3">
        <v>45062</v>
      </c>
      <c r="P967" t="s">
        <v>109</v>
      </c>
      <c r="Q967" t="s">
        <v>73</v>
      </c>
      <c r="R967">
        <v>2023</v>
      </c>
      <c r="S967" t="s">
        <v>433</v>
      </c>
      <c r="T967" t="s">
        <v>97</v>
      </c>
      <c r="U967" t="s">
        <v>51</v>
      </c>
    </row>
    <row r="968" spans="1:21" x14ac:dyDescent="0.3">
      <c r="A968" t="s">
        <v>30</v>
      </c>
      <c r="B968" t="s">
        <v>554</v>
      </c>
      <c r="C968" t="s">
        <v>67</v>
      </c>
      <c r="D968" t="s">
        <v>68</v>
      </c>
      <c r="E968" s="2">
        <v>1129.72</v>
      </c>
      <c r="F968" s="2">
        <v>3</v>
      </c>
      <c r="G968" s="2">
        <v>15</v>
      </c>
      <c r="H968" s="2">
        <v>16945.8</v>
      </c>
      <c r="I968">
        <v>847.29</v>
      </c>
      <c r="J968" s="2">
        <v>16098.51</v>
      </c>
      <c r="K968" s="2">
        <v>16.100000000000001</v>
      </c>
      <c r="L968" s="2">
        <v>3389.16</v>
      </c>
      <c r="M968" s="2">
        <v>12709.35</v>
      </c>
      <c r="N968" s="2">
        <v>12.71</v>
      </c>
      <c r="O968" s="3">
        <v>45063</v>
      </c>
      <c r="P968" t="s">
        <v>109</v>
      </c>
      <c r="Q968" t="s">
        <v>73</v>
      </c>
      <c r="R968">
        <v>2023</v>
      </c>
      <c r="S968" t="s">
        <v>555</v>
      </c>
      <c r="T968" t="s">
        <v>70</v>
      </c>
      <c r="U968" t="s">
        <v>29</v>
      </c>
    </row>
    <row r="969" spans="1:21" x14ac:dyDescent="0.3">
      <c r="A969" t="s">
        <v>38</v>
      </c>
      <c r="B969" t="s">
        <v>346</v>
      </c>
      <c r="C969" t="s">
        <v>23</v>
      </c>
      <c r="D969" t="s">
        <v>24</v>
      </c>
      <c r="E969" s="2">
        <v>937.02</v>
      </c>
      <c r="F969" s="2">
        <v>5</v>
      </c>
      <c r="G969" s="2">
        <v>300</v>
      </c>
      <c r="H969" s="2">
        <v>281106</v>
      </c>
      <c r="I969">
        <v>0</v>
      </c>
      <c r="J969" s="2">
        <v>281106</v>
      </c>
      <c r="K969" s="2">
        <v>281.11</v>
      </c>
      <c r="L969" s="2">
        <v>4685.1000000000004</v>
      </c>
      <c r="M969" s="2">
        <v>276420.90000000002</v>
      </c>
      <c r="N969" s="2">
        <v>276.42</v>
      </c>
      <c r="O969" s="3">
        <v>45065</v>
      </c>
      <c r="P969" t="s">
        <v>109</v>
      </c>
      <c r="Q969" t="s">
        <v>73</v>
      </c>
      <c r="R969">
        <v>2023</v>
      </c>
      <c r="S969" t="s">
        <v>347</v>
      </c>
      <c r="T969" t="s">
        <v>28</v>
      </c>
      <c r="U969" t="s">
        <v>59</v>
      </c>
    </row>
    <row r="970" spans="1:21" x14ac:dyDescent="0.3">
      <c r="A970" t="s">
        <v>42</v>
      </c>
      <c r="B970" t="s">
        <v>518</v>
      </c>
      <c r="C970" t="s">
        <v>95</v>
      </c>
      <c r="D970" t="s">
        <v>24</v>
      </c>
      <c r="E970" s="2">
        <v>2742.31</v>
      </c>
      <c r="F970" s="2">
        <v>260</v>
      </c>
      <c r="G970" s="2">
        <v>350</v>
      </c>
      <c r="H970" s="2">
        <v>959808.5</v>
      </c>
      <c r="I970">
        <v>0</v>
      </c>
      <c r="J970" s="2">
        <v>959808.5</v>
      </c>
      <c r="K970" s="2">
        <v>959.81</v>
      </c>
      <c r="L970" s="2">
        <v>713000.6</v>
      </c>
      <c r="M970" s="2">
        <v>246807.9</v>
      </c>
      <c r="N970" s="2">
        <v>246.81</v>
      </c>
      <c r="O970" s="3">
        <v>45065</v>
      </c>
      <c r="P970" t="s">
        <v>109</v>
      </c>
      <c r="Q970" t="s">
        <v>73</v>
      </c>
      <c r="R970">
        <v>2023</v>
      </c>
      <c r="S970" t="s">
        <v>519</v>
      </c>
      <c r="T970" t="s">
        <v>97</v>
      </c>
      <c r="U970" t="s">
        <v>41</v>
      </c>
    </row>
    <row r="971" spans="1:21" x14ac:dyDescent="0.3">
      <c r="A971" t="s">
        <v>21</v>
      </c>
      <c r="B971" t="s">
        <v>428</v>
      </c>
      <c r="C971" t="s">
        <v>67</v>
      </c>
      <c r="D971" t="s">
        <v>24</v>
      </c>
      <c r="E971" s="2">
        <v>1869.97</v>
      </c>
      <c r="F971" s="2">
        <v>3</v>
      </c>
      <c r="G971" s="2">
        <v>125</v>
      </c>
      <c r="H971" s="2">
        <v>233746.25</v>
      </c>
      <c r="I971">
        <v>0</v>
      </c>
      <c r="J971" s="2">
        <v>233746.25</v>
      </c>
      <c r="K971" s="2">
        <v>233.75</v>
      </c>
      <c r="L971" s="2">
        <v>5609.91</v>
      </c>
      <c r="M971" s="2">
        <v>228136.34</v>
      </c>
      <c r="N971" s="2">
        <v>228.14</v>
      </c>
      <c r="O971" s="3">
        <v>45066</v>
      </c>
      <c r="P971" t="s">
        <v>109</v>
      </c>
      <c r="Q971" t="s">
        <v>73</v>
      </c>
      <c r="R971">
        <v>2023</v>
      </c>
      <c r="S971" t="s">
        <v>429</v>
      </c>
      <c r="T971" t="s">
        <v>70</v>
      </c>
      <c r="U971" t="s">
        <v>41</v>
      </c>
    </row>
    <row r="972" spans="1:21" x14ac:dyDescent="0.3">
      <c r="A972" t="s">
        <v>38</v>
      </c>
      <c r="B972" t="s">
        <v>338</v>
      </c>
      <c r="C972" t="s">
        <v>56</v>
      </c>
      <c r="D972" t="s">
        <v>158</v>
      </c>
      <c r="E972" s="2">
        <v>940.83</v>
      </c>
      <c r="F972" s="2">
        <v>120</v>
      </c>
      <c r="G972" s="2">
        <v>300</v>
      </c>
      <c r="H972" s="2">
        <v>282249</v>
      </c>
      <c r="I972">
        <v>28224.9</v>
      </c>
      <c r="J972" s="2">
        <v>254024.1</v>
      </c>
      <c r="K972" s="2">
        <v>254.02</v>
      </c>
      <c r="L972" s="2">
        <v>112899.6</v>
      </c>
      <c r="M972" s="2">
        <v>141124.5</v>
      </c>
      <c r="N972" s="2">
        <v>141.12</v>
      </c>
      <c r="O972" s="3">
        <v>45067</v>
      </c>
      <c r="P972" t="s">
        <v>109</v>
      </c>
      <c r="Q972" t="s">
        <v>73</v>
      </c>
      <c r="R972">
        <v>2023</v>
      </c>
      <c r="S972" t="s">
        <v>339</v>
      </c>
      <c r="T972" t="s">
        <v>58</v>
      </c>
      <c r="U972" t="s">
        <v>59</v>
      </c>
    </row>
    <row r="973" spans="1:21" x14ac:dyDescent="0.3">
      <c r="A973" t="s">
        <v>38</v>
      </c>
      <c r="B973" t="s">
        <v>372</v>
      </c>
      <c r="C973" t="s">
        <v>61</v>
      </c>
      <c r="D973" t="s">
        <v>158</v>
      </c>
      <c r="E973" s="2">
        <v>386.89</v>
      </c>
      <c r="F973" s="2">
        <v>250</v>
      </c>
      <c r="G973" s="2">
        <v>300</v>
      </c>
      <c r="H973" s="2">
        <v>116067</v>
      </c>
      <c r="I973">
        <v>11606.7</v>
      </c>
      <c r="J973" s="2">
        <v>104460.3</v>
      </c>
      <c r="K973" s="2">
        <v>104.46</v>
      </c>
      <c r="L973" s="2">
        <v>96722.5</v>
      </c>
      <c r="M973" s="2">
        <v>7737.8</v>
      </c>
      <c r="N973" s="2">
        <v>7.74</v>
      </c>
      <c r="O973" s="3">
        <v>45067</v>
      </c>
      <c r="P973" t="s">
        <v>109</v>
      </c>
      <c r="Q973" t="s">
        <v>73</v>
      </c>
      <c r="R973">
        <v>2023</v>
      </c>
      <c r="S973" t="s">
        <v>373</v>
      </c>
      <c r="T973" t="s">
        <v>64</v>
      </c>
      <c r="U973" t="s">
        <v>46</v>
      </c>
    </row>
    <row r="974" spans="1:21" x14ac:dyDescent="0.3">
      <c r="A974" t="s">
        <v>47</v>
      </c>
      <c r="B974" t="s">
        <v>354</v>
      </c>
      <c r="C974" t="s">
        <v>23</v>
      </c>
      <c r="D974" t="s">
        <v>68</v>
      </c>
      <c r="E974" s="2">
        <v>658.49</v>
      </c>
      <c r="F974" s="2">
        <v>5</v>
      </c>
      <c r="G974" s="2">
        <v>12</v>
      </c>
      <c r="H974" s="2">
        <v>7901.88</v>
      </c>
      <c r="I974">
        <v>395.09</v>
      </c>
      <c r="J974" s="2">
        <v>7506.79</v>
      </c>
      <c r="K974" s="2">
        <v>7.51</v>
      </c>
      <c r="L974" s="2">
        <v>3292.45</v>
      </c>
      <c r="M974" s="2">
        <v>4214.34</v>
      </c>
      <c r="N974" s="2">
        <v>4.21</v>
      </c>
      <c r="O974" s="3">
        <v>45067</v>
      </c>
      <c r="P974" t="s">
        <v>109</v>
      </c>
      <c r="Q974" t="s">
        <v>73</v>
      </c>
      <c r="R974">
        <v>2023</v>
      </c>
      <c r="S974" t="s">
        <v>355</v>
      </c>
      <c r="T974" t="s">
        <v>28</v>
      </c>
      <c r="U974" t="s">
        <v>65</v>
      </c>
    </row>
    <row r="975" spans="1:21" x14ac:dyDescent="0.3">
      <c r="A975" t="s">
        <v>38</v>
      </c>
      <c r="B975" t="s">
        <v>394</v>
      </c>
      <c r="C975" t="s">
        <v>61</v>
      </c>
      <c r="D975" t="s">
        <v>24</v>
      </c>
      <c r="E975" s="2">
        <v>628.74</v>
      </c>
      <c r="F975" s="2">
        <v>250</v>
      </c>
      <c r="G975" s="2">
        <v>300</v>
      </c>
      <c r="H975" s="2">
        <v>188622</v>
      </c>
      <c r="I975">
        <v>0</v>
      </c>
      <c r="J975" s="2">
        <v>188622</v>
      </c>
      <c r="K975" s="2">
        <v>188.62</v>
      </c>
      <c r="L975" s="2">
        <v>157185</v>
      </c>
      <c r="M975" s="2">
        <v>31437</v>
      </c>
      <c r="N975" s="2">
        <v>31.44</v>
      </c>
      <c r="O975" s="3">
        <v>45068</v>
      </c>
      <c r="P975" t="s">
        <v>109</v>
      </c>
      <c r="Q975" t="s">
        <v>73</v>
      </c>
      <c r="R975">
        <v>2023</v>
      </c>
      <c r="S975" t="s">
        <v>395</v>
      </c>
      <c r="T975" t="s">
        <v>64</v>
      </c>
      <c r="U975" t="s">
        <v>46</v>
      </c>
    </row>
    <row r="976" spans="1:21" x14ac:dyDescent="0.3">
      <c r="A976" t="s">
        <v>38</v>
      </c>
      <c r="B976" t="s">
        <v>336</v>
      </c>
      <c r="C976" t="s">
        <v>61</v>
      </c>
      <c r="D976" t="s">
        <v>158</v>
      </c>
      <c r="E976" s="2">
        <v>881.99</v>
      </c>
      <c r="F976" s="2">
        <v>250</v>
      </c>
      <c r="G976" s="2">
        <v>300</v>
      </c>
      <c r="H976" s="2">
        <v>264597</v>
      </c>
      <c r="I976">
        <v>26459.7</v>
      </c>
      <c r="J976" s="2">
        <v>238137.3</v>
      </c>
      <c r="K976" s="2">
        <v>238.14</v>
      </c>
      <c r="L976" s="2">
        <v>220497.5</v>
      </c>
      <c r="M976" s="2">
        <v>17639.8</v>
      </c>
      <c r="N976" s="2">
        <v>17.64</v>
      </c>
      <c r="O976" s="3">
        <v>45070</v>
      </c>
      <c r="P976" t="s">
        <v>109</v>
      </c>
      <c r="Q976" t="s">
        <v>73</v>
      </c>
      <c r="R976">
        <v>2023</v>
      </c>
      <c r="S976" t="s">
        <v>337</v>
      </c>
      <c r="T976" t="s">
        <v>64</v>
      </c>
      <c r="U976" t="s">
        <v>37</v>
      </c>
    </row>
    <row r="977" spans="1:21" x14ac:dyDescent="0.3">
      <c r="A977" t="s">
        <v>38</v>
      </c>
      <c r="B977" t="s">
        <v>570</v>
      </c>
      <c r="C977" t="s">
        <v>95</v>
      </c>
      <c r="D977" t="s">
        <v>24</v>
      </c>
      <c r="E977" s="2">
        <v>372.02</v>
      </c>
      <c r="F977" s="2">
        <v>260</v>
      </c>
      <c r="G977" s="2">
        <v>300</v>
      </c>
      <c r="H977" s="2">
        <v>111606</v>
      </c>
      <c r="I977">
        <v>0</v>
      </c>
      <c r="J977" s="2">
        <v>111606</v>
      </c>
      <c r="K977" s="2">
        <v>111.61</v>
      </c>
      <c r="L977" s="2">
        <v>96725.2</v>
      </c>
      <c r="M977" s="2">
        <v>14880.8</v>
      </c>
      <c r="N977" s="2">
        <v>14.88</v>
      </c>
      <c r="O977" s="3">
        <v>45071</v>
      </c>
      <c r="P977" t="s">
        <v>109</v>
      </c>
      <c r="Q977" t="s">
        <v>73</v>
      </c>
      <c r="R977">
        <v>2023</v>
      </c>
      <c r="S977" t="s">
        <v>571</v>
      </c>
      <c r="T977" t="s">
        <v>97</v>
      </c>
      <c r="U977" t="s">
        <v>54</v>
      </c>
    </row>
    <row r="978" spans="1:21" x14ac:dyDescent="0.3">
      <c r="A978" t="s">
        <v>21</v>
      </c>
      <c r="B978" t="s">
        <v>516</v>
      </c>
      <c r="C978" t="s">
        <v>95</v>
      </c>
      <c r="D978" t="s">
        <v>68</v>
      </c>
      <c r="E978" s="2">
        <v>2936.8</v>
      </c>
      <c r="F978" s="2">
        <v>260</v>
      </c>
      <c r="G978" s="2">
        <v>125</v>
      </c>
      <c r="H978" s="2">
        <v>367100</v>
      </c>
      <c r="I978">
        <v>18355</v>
      </c>
      <c r="J978" s="2">
        <v>348745</v>
      </c>
      <c r="K978" s="2">
        <v>348.75</v>
      </c>
      <c r="L978" s="2">
        <v>763568</v>
      </c>
      <c r="M978" s="2">
        <v>-414823</v>
      </c>
      <c r="N978" s="2">
        <v>-414.82</v>
      </c>
      <c r="O978" s="3">
        <v>45071</v>
      </c>
      <c r="P978" t="s">
        <v>109</v>
      </c>
      <c r="Q978" t="s">
        <v>73</v>
      </c>
      <c r="R978">
        <v>2023</v>
      </c>
      <c r="S978" t="s">
        <v>517</v>
      </c>
      <c r="T978" t="s">
        <v>97</v>
      </c>
      <c r="U978" t="s">
        <v>59</v>
      </c>
    </row>
    <row r="979" spans="1:21" x14ac:dyDescent="0.3">
      <c r="A979" t="s">
        <v>21</v>
      </c>
      <c r="B979" t="s">
        <v>572</v>
      </c>
      <c r="C979" t="s">
        <v>95</v>
      </c>
      <c r="D979" t="s">
        <v>158</v>
      </c>
      <c r="E979" s="2">
        <v>1520.33</v>
      </c>
      <c r="F979" s="2">
        <v>260</v>
      </c>
      <c r="G979" s="2">
        <v>125</v>
      </c>
      <c r="H979" s="2">
        <v>190041.25</v>
      </c>
      <c r="I979">
        <v>19004.12</v>
      </c>
      <c r="J979" s="2">
        <v>171037.13</v>
      </c>
      <c r="K979" s="2">
        <v>171.04</v>
      </c>
      <c r="L979" s="2">
        <v>395285.8</v>
      </c>
      <c r="M979" s="2">
        <v>-224248.67</v>
      </c>
      <c r="N979" s="2">
        <v>-224.25</v>
      </c>
      <c r="O979" s="3">
        <v>45072</v>
      </c>
      <c r="P979" t="s">
        <v>109</v>
      </c>
      <c r="Q979" t="s">
        <v>73</v>
      </c>
      <c r="R979">
        <v>2023</v>
      </c>
      <c r="S979" t="s">
        <v>573</v>
      </c>
      <c r="T979" t="s">
        <v>97</v>
      </c>
      <c r="U979" t="s">
        <v>41</v>
      </c>
    </row>
    <row r="980" spans="1:21" x14ac:dyDescent="0.3">
      <c r="A980" t="s">
        <v>42</v>
      </c>
      <c r="B980" t="s">
        <v>406</v>
      </c>
      <c r="C980" t="s">
        <v>61</v>
      </c>
      <c r="D980" t="s">
        <v>68</v>
      </c>
      <c r="E980" s="2">
        <v>1284.18</v>
      </c>
      <c r="F980" s="2">
        <v>250</v>
      </c>
      <c r="G980" s="2">
        <v>350</v>
      </c>
      <c r="H980" s="2">
        <v>449463</v>
      </c>
      <c r="I980">
        <v>22473.15</v>
      </c>
      <c r="J980" s="2">
        <v>426989.85</v>
      </c>
      <c r="K980" s="2">
        <v>426.99</v>
      </c>
      <c r="L980" s="2">
        <v>321045</v>
      </c>
      <c r="M980" s="2">
        <v>105944.85</v>
      </c>
      <c r="N980" s="2">
        <v>105.94</v>
      </c>
      <c r="O980" s="3">
        <v>45072</v>
      </c>
      <c r="P980" t="s">
        <v>109</v>
      </c>
      <c r="Q980" t="s">
        <v>73</v>
      </c>
      <c r="R980">
        <v>2023</v>
      </c>
      <c r="S980" t="s">
        <v>407</v>
      </c>
      <c r="T980" t="s">
        <v>64</v>
      </c>
      <c r="U980" t="s">
        <v>37</v>
      </c>
    </row>
    <row r="981" spans="1:21" x14ac:dyDescent="0.3">
      <c r="A981" t="s">
        <v>21</v>
      </c>
      <c r="B981" t="s">
        <v>332</v>
      </c>
      <c r="C981" t="s">
        <v>23</v>
      </c>
      <c r="D981" t="s">
        <v>24</v>
      </c>
      <c r="E981" s="2">
        <v>2660.74</v>
      </c>
      <c r="F981" s="2">
        <v>5</v>
      </c>
      <c r="G981" s="2">
        <v>125</v>
      </c>
      <c r="H981" s="2">
        <v>332592.5</v>
      </c>
      <c r="I981">
        <v>0</v>
      </c>
      <c r="J981" s="2">
        <v>332592.5</v>
      </c>
      <c r="K981" s="2">
        <v>332.59</v>
      </c>
      <c r="L981" s="2">
        <v>13303.7</v>
      </c>
      <c r="M981" s="2">
        <v>319288.8</v>
      </c>
      <c r="N981" s="2">
        <v>319.29000000000002</v>
      </c>
      <c r="O981" s="3">
        <v>45073</v>
      </c>
      <c r="P981" t="s">
        <v>109</v>
      </c>
      <c r="Q981" t="s">
        <v>73</v>
      </c>
      <c r="R981">
        <v>2023</v>
      </c>
      <c r="S981" t="s">
        <v>333</v>
      </c>
      <c r="T981" t="s">
        <v>28</v>
      </c>
      <c r="U981" t="s">
        <v>46</v>
      </c>
    </row>
    <row r="982" spans="1:21" x14ac:dyDescent="0.3">
      <c r="A982" t="s">
        <v>30</v>
      </c>
      <c r="B982" t="s">
        <v>544</v>
      </c>
      <c r="C982" t="s">
        <v>61</v>
      </c>
      <c r="D982" t="s">
        <v>158</v>
      </c>
      <c r="E982" s="2">
        <v>1529.43</v>
      </c>
      <c r="F982" s="2">
        <v>250</v>
      </c>
      <c r="G982" s="2">
        <v>15</v>
      </c>
      <c r="H982" s="2">
        <v>22941.45</v>
      </c>
      <c r="I982">
        <v>2294.14</v>
      </c>
      <c r="J982" s="2">
        <v>20647.310000000001</v>
      </c>
      <c r="K982" s="2">
        <v>20.65</v>
      </c>
      <c r="L982" s="2">
        <v>382357.5</v>
      </c>
      <c r="M982" s="2">
        <v>-361710.19</v>
      </c>
      <c r="N982" s="2">
        <v>-361.71</v>
      </c>
      <c r="O982" s="3">
        <v>45073</v>
      </c>
      <c r="P982" t="s">
        <v>109</v>
      </c>
      <c r="Q982" t="s">
        <v>73</v>
      </c>
      <c r="R982">
        <v>2023</v>
      </c>
      <c r="S982" t="s">
        <v>545</v>
      </c>
      <c r="T982" t="s">
        <v>64</v>
      </c>
      <c r="U982" t="s">
        <v>37</v>
      </c>
    </row>
    <row r="983" spans="1:21" x14ac:dyDescent="0.3">
      <c r="A983" t="s">
        <v>47</v>
      </c>
      <c r="B983" t="s">
        <v>424</v>
      </c>
      <c r="C983" t="s">
        <v>56</v>
      </c>
      <c r="D983" t="s">
        <v>24</v>
      </c>
      <c r="E983" s="2">
        <v>532.70000000000005</v>
      </c>
      <c r="F983" s="2">
        <v>120</v>
      </c>
      <c r="G983" s="2">
        <v>12</v>
      </c>
      <c r="H983" s="2">
        <v>6392.4</v>
      </c>
      <c r="I983">
        <v>0</v>
      </c>
      <c r="J983" s="2">
        <v>6392.4</v>
      </c>
      <c r="K983" s="2">
        <v>6.39</v>
      </c>
      <c r="L983" s="2">
        <v>63924</v>
      </c>
      <c r="M983" s="2">
        <v>-57531.6</v>
      </c>
      <c r="N983" s="2">
        <v>-57.53</v>
      </c>
      <c r="O983" s="3">
        <v>45074</v>
      </c>
      <c r="P983" t="s">
        <v>109</v>
      </c>
      <c r="Q983" t="s">
        <v>73</v>
      </c>
      <c r="R983">
        <v>2023</v>
      </c>
      <c r="S983" t="s">
        <v>425</v>
      </c>
      <c r="T983" t="s">
        <v>58</v>
      </c>
      <c r="U983" t="s">
        <v>37</v>
      </c>
    </row>
    <row r="984" spans="1:21" x14ac:dyDescent="0.3">
      <c r="A984" t="s">
        <v>42</v>
      </c>
      <c r="B984" t="s">
        <v>568</v>
      </c>
      <c r="C984" t="s">
        <v>32</v>
      </c>
      <c r="D984" t="s">
        <v>24</v>
      </c>
      <c r="E984" s="2">
        <v>3715.23</v>
      </c>
      <c r="F984" s="2">
        <v>10</v>
      </c>
      <c r="G984" s="2">
        <v>350</v>
      </c>
      <c r="H984" s="2">
        <v>1300330.5</v>
      </c>
      <c r="I984">
        <v>0</v>
      </c>
      <c r="J984" s="2">
        <v>1300330.5</v>
      </c>
      <c r="K984" s="2">
        <v>1300.33</v>
      </c>
      <c r="L984" s="2">
        <v>37152.300000000003</v>
      </c>
      <c r="M984" s="2">
        <v>1263178.2</v>
      </c>
      <c r="N984" s="2">
        <v>1263.18</v>
      </c>
      <c r="O984" s="3">
        <v>45075</v>
      </c>
      <c r="P984" t="s">
        <v>109</v>
      </c>
      <c r="Q984" t="s">
        <v>73</v>
      </c>
      <c r="R984">
        <v>2023</v>
      </c>
      <c r="S984" t="s">
        <v>569</v>
      </c>
      <c r="T984" t="s">
        <v>36</v>
      </c>
      <c r="U984" t="s">
        <v>54</v>
      </c>
    </row>
    <row r="985" spans="1:21" x14ac:dyDescent="0.3">
      <c r="A985" t="s">
        <v>21</v>
      </c>
      <c r="B985" t="s">
        <v>574</v>
      </c>
      <c r="C985" t="s">
        <v>61</v>
      </c>
      <c r="D985" t="s">
        <v>24</v>
      </c>
      <c r="E985" s="2">
        <v>1335.98</v>
      </c>
      <c r="F985" s="2">
        <v>250</v>
      </c>
      <c r="G985" s="2">
        <v>125</v>
      </c>
      <c r="H985" s="2">
        <v>166997.5</v>
      </c>
      <c r="I985">
        <v>0</v>
      </c>
      <c r="J985" s="2">
        <v>166997.5</v>
      </c>
      <c r="K985" s="2">
        <v>167</v>
      </c>
      <c r="L985" s="2">
        <v>333995</v>
      </c>
      <c r="M985" s="2">
        <v>-166997.5</v>
      </c>
      <c r="N985" s="2">
        <v>-167</v>
      </c>
      <c r="O985" s="3">
        <v>45075</v>
      </c>
      <c r="P985" t="s">
        <v>109</v>
      </c>
      <c r="Q985" t="s">
        <v>73</v>
      </c>
      <c r="R985">
        <v>2023</v>
      </c>
      <c r="S985" t="s">
        <v>575</v>
      </c>
      <c r="T985" t="s">
        <v>64</v>
      </c>
      <c r="U985" t="s">
        <v>59</v>
      </c>
    </row>
    <row r="986" spans="1:21" x14ac:dyDescent="0.3">
      <c r="A986" t="s">
        <v>42</v>
      </c>
      <c r="B986" t="s">
        <v>382</v>
      </c>
      <c r="C986" t="s">
        <v>23</v>
      </c>
      <c r="D986" t="s">
        <v>228</v>
      </c>
      <c r="E986" s="2">
        <v>3049.64</v>
      </c>
      <c r="F986" s="2">
        <v>5</v>
      </c>
      <c r="G986" s="2">
        <v>350</v>
      </c>
      <c r="H986" s="2">
        <v>1067374</v>
      </c>
      <c r="I986">
        <v>160106.1</v>
      </c>
      <c r="J986" s="2">
        <v>907267.9</v>
      </c>
      <c r="K986" s="2">
        <v>907.27</v>
      </c>
      <c r="L986" s="2">
        <v>15248.2</v>
      </c>
      <c r="M986" s="2">
        <v>892019.7</v>
      </c>
      <c r="N986" s="2">
        <v>892.02</v>
      </c>
      <c r="O986" s="3">
        <v>45076</v>
      </c>
      <c r="P986" t="s">
        <v>109</v>
      </c>
      <c r="Q986" t="s">
        <v>73</v>
      </c>
      <c r="R986">
        <v>2023</v>
      </c>
      <c r="S986" t="s">
        <v>383</v>
      </c>
      <c r="T986" t="s">
        <v>28</v>
      </c>
      <c r="U986" t="s">
        <v>41</v>
      </c>
    </row>
    <row r="987" spans="1:21" x14ac:dyDescent="0.3">
      <c r="A987" t="s">
        <v>30</v>
      </c>
      <c r="B987" t="s">
        <v>522</v>
      </c>
      <c r="C987" t="s">
        <v>32</v>
      </c>
      <c r="D987" t="s">
        <v>158</v>
      </c>
      <c r="E987" s="2">
        <v>919.78</v>
      </c>
      <c r="F987" s="2">
        <v>10</v>
      </c>
      <c r="G987" s="2">
        <v>15</v>
      </c>
      <c r="H987" s="2">
        <v>13796.7</v>
      </c>
      <c r="I987">
        <v>1379.67</v>
      </c>
      <c r="J987" s="2">
        <v>12417.03</v>
      </c>
      <c r="K987" s="2">
        <v>12.42</v>
      </c>
      <c r="L987" s="2">
        <v>9197.7999999999993</v>
      </c>
      <c r="M987" s="2">
        <v>3219.23</v>
      </c>
      <c r="N987" s="2">
        <v>3.22</v>
      </c>
      <c r="O987" s="3">
        <v>45076</v>
      </c>
      <c r="P987" t="s">
        <v>109</v>
      </c>
      <c r="Q987" t="s">
        <v>73</v>
      </c>
      <c r="R987">
        <v>2023</v>
      </c>
      <c r="S987" t="s">
        <v>523</v>
      </c>
      <c r="T987" t="s">
        <v>36</v>
      </c>
      <c r="U987" t="s">
        <v>41</v>
      </c>
    </row>
    <row r="988" spans="1:21" x14ac:dyDescent="0.3">
      <c r="A988" t="s">
        <v>47</v>
      </c>
      <c r="B988" t="s">
        <v>442</v>
      </c>
      <c r="C988" t="s">
        <v>67</v>
      </c>
      <c r="D988" t="s">
        <v>68</v>
      </c>
      <c r="E988" s="2">
        <v>1470.92</v>
      </c>
      <c r="F988" s="2">
        <v>3</v>
      </c>
      <c r="G988" s="2">
        <v>12</v>
      </c>
      <c r="H988" s="2">
        <v>17651.04</v>
      </c>
      <c r="I988">
        <v>882.55</v>
      </c>
      <c r="J988" s="2">
        <v>16768.490000000002</v>
      </c>
      <c r="K988" s="2">
        <v>16.77</v>
      </c>
      <c r="L988" s="2">
        <v>4412.76</v>
      </c>
      <c r="M988" s="2">
        <v>12355.73</v>
      </c>
      <c r="N988" s="2">
        <v>12.36</v>
      </c>
      <c r="O988" s="3">
        <v>45077</v>
      </c>
      <c r="P988" t="s">
        <v>109</v>
      </c>
      <c r="Q988" t="s">
        <v>73</v>
      </c>
      <c r="R988">
        <v>2023</v>
      </c>
      <c r="S988" t="s">
        <v>443</v>
      </c>
      <c r="T988" t="s">
        <v>70</v>
      </c>
      <c r="U988" t="s">
        <v>65</v>
      </c>
    </row>
    <row r="989" spans="1:21" x14ac:dyDescent="0.3">
      <c r="A989" t="s">
        <v>47</v>
      </c>
      <c r="B989" t="s">
        <v>556</v>
      </c>
      <c r="C989" t="s">
        <v>61</v>
      </c>
      <c r="D989" t="s">
        <v>24</v>
      </c>
      <c r="E989" s="2">
        <v>631.58000000000004</v>
      </c>
      <c r="F989" s="2">
        <v>250</v>
      </c>
      <c r="G989" s="2">
        <v>12</v>
      </c>
      <c r="H989" s="2">
        <v>7578.96</v>
      </c>
      <c r="I989">
        <v>0</v>
      </c>
      <c r="J989" s="2">
        <v>7578.96</v>
      </c>
      <c r="K989" s="2">
        <v>7.58</v>
      </c>
      <c r="L989" s="2">
        <v>157895</v>
      </c>
      <c r="M989" s="2">
        <v>-150316.04</v>
      </c>
      <c r="N989" s="2">
        <v>-150.32</v>
      </c>
      <c r="O989" s="3">
        <v>45078</v>
      </c>
      <c r="P989" t="s">
        <v>151</v>
      </c>
      <c r="Q989" t="s">
        <v>73</v>
      </c>
      <c r="R989">
        <v>2023</v>
      </c>
      <c r="S989" t="s">
        <v>557</v>
      </c>
      <c r="T989" t="s">
        <v>64</v>
      </c>
      <c r="U989" t="s">
        <v>59</v>
      </c>
    </row>
    <row r="990" spans="1:21" x14ac:dyDescent="0.3">
      <c r="A990" t="s">
        <v>42</v>
      </c>
      <c r="B990" t="s">
        <v>332</v>
      </c>
      <c r="C990" t="s">
        <v>32</v>
      </c>
      <c r="D990" t="s">
        <v>68</v>
      </c>
      <c r="E990" s="2">
        <v>2892.26</v>
      </c>
      <c r="F990" s="2">
        <v>10</v>
      </c>
      <c r="G990" s="2">
        <v>350</v>
      </c>
      <c r="H990" s="2">
        <v>1012291</v>
      </c>
      <c r="I990">
        <v>50614.55</v>
      </c>
      <c r="J990" s="2">
        <v>961676.45</v>
      </c>
      <c r="K990" s="2">
        <v>961.68</v>
      </c>
      <c r="L990" s="2">
        <v>28922.6</v>
      </c>
      <c r="M990" s="2">
        <v>932753.85</v>
      </c>
      <c r="N990" s="2">
        <v>932.75</v>
      </c>
      <c r="O990" s="3">
        <v>45078</v>
      </c>
      <c r="P990" t="s">
        <v>151</v>
      </c>
      <c r="Q990" t="s">
        <v>73</v>
      </c>
      <c r="R990">
        <v>2023</v>
      </c>
      <c r="S990" t="s">
        <v>333</v>
      </c>
      <c r="T990" t="s">
        <v>36</v>
      </c>
      <c r="U990" t="s">
        <v>29</v>
      </c>
    </row>
    <row r="991" spans="1:21" x14ac:dyDescent="0.3">
      <c r="A991" t="s">
        <v>38</v>
      </c>
      <c r="B991" t="s">
        <v>330</v>
      </c>
      <c r="C991" t="s">
        <v>61</v>
      </c>
      <c r="D991" t="s">
        <v>228</v>
      </c>
      <c r="E991" s="2">
        <v>475.23</v>
      </c>
      <c r="F991" s="2">
        <v>250</v>
      </c>
      <c r="G991" s="2">
        <v>300</v>
      </c>
      <c r="H991" s="2">
        <v>142569</v>
      </c>
      <c r="I991">
        <v>21385.35</v>
      </c>
      <c r="J991" s="2">
        <v>121183.65</v>
      </c>
      <c r="K991" s="2">
        <v>121.18</v>
      </c>
      <c r="L991" s="2">
        <v>118807.5</v>
      </c>
      <c r="M991" s="2">
        <v>2376.15</v>
      </c>
      <c r="N991" s="2">
        <v>2.38</v>
      </c>
      <c r="O991" s="3">
        <v>45078</v>
      </c>
      <c r="P991" t="s">
        <v>151</v>
      </c>
      <c r="Q991" t="s">
        <v>73</v>
      </c>
      <c r="R991">
        <v>2023</v>
      </c>
      <c r="S991" t="s">
        <v>331</v>
      </c>
      <c r="T991" t="s">
        <v>64</v>
      </c>
      <c r="U991" t="s">
        <v>54</v>
      </c>
    </row>
    <row r="992" spans="1:21" x14ac:dyDescent="0.3">
      <c r="A992" t="s">
        <v>38</v>
      </c>
      <c r="B992" t="s">
        <v>530</v>
      </c>
      <c r="C992" t="s">
        <v>32</v>
      </c>
      <c r="D992" t="s">
        <v>24</v>
      </c>
      <c r="E992" s="2">
        <v>455.1</v>
      </c>
      <c r="F992" s="2">
        <v>10</v>
      </c>
      <c r="G992" s="2">
        <v>300</v>
      </c>
      <c r="H992" s="2">
        <v>136530</v>
      </c>
      <c r="I992">
        <v>0</v>
      </c>
      <c r="J992" s="2">
        <v>136530</v>
      </c>
      <c r="K992" s="2">
        <v>136.53</v>
      </c>
      <c r="L992" s="2">
        <v>4551</v>
      </c>
      <c r="M992" s="2">
        <v>131979</v>
      </c>
      <c r="N992" s="2">
        <v>131.97999999999999</v>
      </c>
      <c r="O992" s="3">
        <v>45078</v>
      </c>
      <c r="P992" t="s">
        <v>151</v>
      </c>
      <c r="Q992" t="s">
        <v>73</v>
      </c>
      <c r="R992">
        <v>2023</v>
      </c>
      <c r="S992" t="s">
        <v>531</v>
      </c>
      <c r="T992" t="s">
        <v>36</v>
      </c>
      <c r="U992" t="s">
        <v>46</v>
      </c>
    </row>
    <row r="993" spans="1:21" x14ac:dyDescent="0.3">
      <c r="A993" t="s">
        <v>38</v>
      </c>
      <c r="B993" t="s">
        <v>406</v>
      </c>
      <c r="C993" t="s">
        <v>23</v>
      </c>
      <c r="D993" t="s">
        <v>228</v>
      </c>
      <c r="E993" s="2">
        <v>623.54999999999995</v>
      </c>
      <c r="F993" s="2">
        <v>5</v>
      </c>
      <c r="G993" s="2">
        <v>300</v>
      </c>
      <c r="H993" s="2">
        <v>187065</v>
      </c>
      <c r="I993">
        <v>28059.75</v>
      </c>
      <c r="J993" s="2">
        <v>159005.25</v>
      </c>
      <c r="K993" s="2">
        <v>159.01</v>
      </c>
      <c r="L993" s="2">
        <v>3117.75</v>
      </c>
      <c r="M993" s="2">
        <v>155887.5</v>
      </c>
      <c r="N993" s="2">
        <v>155.88999999999999</v>
      </c>
      <c r="O993" s="3">
        <v>45078</v>
      </c>
      <c r="P993" t="s">
        <v>151</v>
      </c>
      <c r="Q993" t="s">
        <v>73</v>
      </c>
      <c r="R993">
        <v>2023</v>
      </c>
      <c r="S993" t="s">
        <v>407</v>
      </c>
      <c r="T993" t="s">
        <v>28</v>
      </c>
      <c r="U993" t="s">
        <v>46</v>
      </c>
    </row>
    <row r="994" spans="1:21" x14ac:dyDescent="0.3">
      <c r="A994" t="s">
        <v>21</v>
      </c>
      <c r="B994" t="s">
        <v>570</v>
      </c>
      <c r="C994" t="s">
        <v>32</v>
      </c>
      <c r="D994" t="s">
        <v>68</v>
      </c>
      <c r="E994" s="2">
        <v>1533.05</v>
      </c>
      <c r="F994" s="2">
        <v>10</v>
      </c>
      <c r="G994" s="2">
        <v>125</v>
      </c>
      <c r="H994" s="2">
        <v>191631.25</v>
      </c>
      <c r="I994">
        <v>9581.56</v>
      </c>
      <c r="J994" s="2">
        <v>182049.69</v>
      </c>
      <c r="K994" s="2">
        <v>182.05</v>
      </c>
      <c r="L994" s="2">
        <v>15330.5</v>
      </c>
      <c r="M994" s="2">
        <v>166719.19</v>
      </c>
      <c r="N994" s="2">
        <v>166.72</v>
      </c>
      <c r="O994" s="3">
        <v>45079</v>
      </c>
      <c r="P994" t="s">
        <v>151</v>
      </c>
      <c r="Q994" t="s">
        <v>73</v>
      </c>
      <c r="R994">
        <v>2023</v>
      </c>
      <c r="S994" t="s">
        <v>571</v>
      </c>
      <c r="T994" t="s">
        <v>36</v>
      </c>
      <c r="U994" t="s">
        <v>29</v>
      </c>
    </row>
    <row r="995" spans="1:21" x14ac:dyDescent="0.3">
      <c r="A995" t="s">
        <v>47</v>
      </c>
      <c r="B995" t="s">
        <v>540</v>
      </c>
      <c r="C995" t="s">
        <v>61</v>
      </c>
      <c r="D995" t="s">
        <v>158</v>
      </c>
      <c r="E995" s="2">
        <v>1902.81</v>
      </c>
      <c r="F995" s="2">
        <v>250</v>
      </c>
      <c r="G995" s="2">
        <v>12</v>
      </c>
      <c r="H995" s="2">
        <v>22833.72</v>
      </c>
      <c r="I995">
        <v>2283.37</v>
      </c>
      <c r="J995" s="2">
        <v>20550.349999999999</v>
      </c>
      <c r="K995" s="2">
        <v>20.55</v>
      </c>
      <c r="L995" s="2">
        <v>475702.5</v>
      </c>
      <c r="M995" s="2">
        <v>-455152.15</v>
      </c>
      <c r="N995" s="2">
        <v>-455.15</v>
      </c>
      <c r="O995" s="3">
        <v>45079</v>
      </c>
      <c r="P995" t="s">
        <v>151</v>
      </c>
      <c r="Q995" t="s">
        <v>73</v>
      </c>
      <c r="R995">
        <v>2023</v>
      </c>
      <c r="S995" t="s">
        <v>541</v>
      </c>
      <c r="T995" t="s">
        <v>64</v>
      </c>
      <c r="U995" t="s">
        <v>41</v>
      </c>
    </row>
    <row r="996" spans="1:21" x14ac:dyDescent="0.3">
      <c r="A996" t="s">
        <v>30</v>
      </c>
      <c r="B996" t="s">
        <v>526</v>
      </c>
      <c r="C996" t="s">
        <v>67</v>
      </c>
      <c r="D996" t="s">
        <v>158</v>
      </c>
      <c r="E996" s="2">
        <v>1709.32</v>
      </c>
      <c r="F996" s="2">
        <v>3</v>
      </c>
      <c r="G996" s="2">
        <v>15</v>
      </c>
      <c r="H996" s="2">
        <v>25639.8</v>
      </c>
      <c r="I996">
        <v>2563.98</v>
      </c>
      <c r="J996" s="2">
        <v>23075.82</v>
      </c>
      <c r="K996" s="2">
        <v>23.08</v>
      </c>
      <c r="L996" s="2">
        <v>5127.96</v>
      </c>
      <c r="M996" s="2">
        <v>17947.86</v>
      </c>
      <c r="N996" s="2">
        <v>17.95</v>
      </c>
      <c r="O996" s="3">
        <v>45079</v>
      </c>
      <c r="P996" t="s">
        <v>151</v>
      </c>
      <c r="Q996" t="s">
        <v>73</v>
      </c>
      <c r="R996">
        <v>2023</v>
      </c>
      <c r="S996" t="s">
        <v>527</v>
      </c>
      <c r="T996" t="s">
        <v>70</v>
      </c>
      <c r="U996" t="s">
        <v>54</v>
      </c>
    </row>
    <row r="997" spans="1:21" x14ac:dyDescent="0.3">
      <c r="A997" t="s">
        <v>38</v>
      </c>
      <c r="B997" t="s">
        <v>406</v>
      </c>
      <c r="C997" t="s">
        <v>67</v>
      </c>
      <c r="D997" t="s">
        <v>68</v>
      </c>
      <c r="E997" s="2">
        <v>650.49</v>
      </c>
      <c r="F997" s="2">
        <v>3</v>
      </c>
      <c r="G997" s="2">
        <v>300</v>
      </c>
      <c r="H997" s="2">
        <v>195147</v>
      </c>
      <c r="I997">
        <v>9757.35</v>
      </c>
      <c r="J997" s="2">
        <v>185389.65</v>
      </c>
      <c r="K997" s="2">
        <v>185.39</v>
      </c>
      <c r="L997" s="2">
        <v>1951.47</v>
      </c>
      <c r="M997" s="2">
        <v>183438.18</v>
      </c>
      <c r="N997" s="2">
        <v>183.44</v>
      </c>
      <c r="O997" s="3">
        <v>45079</v>
      </c>
      <c r="P997" t="s">
        <v>151</v>
      </c>
      <c r="Q997" t="s">
        <v>73</v>
      </c>
      <c r="R997">
        <v>2023</v>
      </c>
      <c r="S997" t="s">
        <v>407</v>
      </c>
      <c r="T997" t="s">
        <v>70</v>
      </c>
      <c r="U997" t="s">
        <v>46</v>
      </c>
    </row>
    <row r="998" spans="1:21" x14ac:dyDescent="0.3">
      <c r="A998" t="s">
        <v>47</v>
      </c>
      <c r="B998" t="s">
        <v>576</v>
      </c>
      <c r="C998" t="s">
        <v>56</v>
      </c>
      <c r="D998" t="s">
        <v>68</v>
      </c>
      <c r="E998" s="2">
        <v>1235.6500000000001</v>
      </c>
      <c r="F998" s="2">
        <v>120</v>
      </c>
      <c r="G998" s="2">
        <v>12</v>
      </c>
      <c r="H998" s="2">
        <v>14827.8</v>
      </c>
      <c r="I998">
        <v>741.39</v>
      </c>
      <c r="J998" s="2">
        <v>14086.41</v>
      </c>
      <c r="K998" s="2">
        <v>14.09</v>
      </c>
      <c r="L998" s="2">
        <v>148278</v>
      </c>
      <c r="M998" s="2">
        <v>-134191.59</v>
      </c>
      <c r="N998" s="2">
        <v>-134.19</v>
      </c>
      <c r="O998" s="3">
        <v>45080</v>
      </c>
      <c r="P998" t="s">
        <v>151</v>
      </c>
      <c r="Q998" t="s">
        <v>73</v>
      </c>
      <c r="R998">
        <v>2023</v>
      </c>
      <c r="S998" t="s">
        <v>577</v>
      </c>
      <c r="T998" t="s">
        <v>58</v>
      </c>
      <c r="U998" t="s">
        <v>37</v>
      </c>
    </row>
    <row r="999" spans="1:21" x14ac:dyDescent="0.3">
      <c r="A999" t="s">
        <v>30</v>
      </c>
      <c r="B999" t="s">
        <v>486</v>
      </c>
      <c r="C999" t="s">
        <v>67</v>
      </c>
      <c r="D999" t="s">
        <v>68</v>
      </c>
      <c r="E999" s="2">
        <v>529.89</v>
      </c>
      <c r="F999" s="2">
        <v>3</v>
      </c>
      <c r="G999" s="2">
        <v>15</v>
      </c>
      <c r="H999" s="2">
        <v>7948.35</v>
      </c>
      <c r="I999">
        <v>397.42</v>
      </c>
      <c r="J999" s="2">
        <v>7550.93</v>
      </c>
      <c r="K999" s="2">
        <v>7.55</v>
      </c>
      <c r="L999" s="2">
        <v>1589.67</v>
      </c>
      <c r="M999" s="2">
        <v>5961.26</v>
      </c>
      <c r="N999" s="2">
        <v>5.96</v>
      </c>
      <c r="O999" s="3">
        <v>45081</v>
      </c>
      <c r="P999" t="s">
        <v>151</v>
      </c>
      <c r="Q999" t="s">
        <v>73</v>
      </c>
      <c r="R999">
        <v>2023</v>
      </c>
      <c r="S999" t="s">
        <v>487</v>
      </c>
      <c r="T999" t="s">
        <v>70</v>
      </c>
      <c r="U999" t="s">
        <v>65</v>
      </c>
    </row>
    <row r="1000" spans="1:21" x14ac:dyDescent="0.3">
      <c r="A1000" t="s">
        <v>38</v>
      </c>
      <c r="B1000" t="s">
        <v>496</v>
      </c>
      <c r="C1000" t="s">
        <v>67</v>
      </c>
      <c r="D1000" t="s">
        <v>68</v>
      </c>
      <c r="E1000" s="2">
        <v>845.16</v>
      </c>
      <c r="F1000" s="2">
        <v>3</v>
      </c>
      <c r="G1000" s="2">
        <v>300</v>
      </c>
      <c r="H1000" s="2">
        <v>253548</v>
      </c>
      <c r="I1000">
        <v>12677.4</v>
      </c>
      <c r="J1000" s="2">
        <v>240870.6</v>
      </c>
      <c r="K1000" s="2">
        <v>240.87</v>
      </c>
      <c r="L1000" s="2">
        <v>2535.48</v>
      </c>
      <c r="M1000" s="2">
        <v>238335.12</v>
      </c>
      <c r="N1000" s="2">
        <v>238.34</v>
      </c>
      <c r="O1000" s="3">
        <v>45081</v>
      </c>
      <c r="P1000" t="s">
        <v>151</v>
      </c>
      <c r="Q1000" t="s">
        <v>73</v>
      </c>
      <c r="R1000">
        <v>2023</v>
      </c>
      <c r="S1000" t="s">
        <v>497</v>
      </c>
      <c r="T1000" t="s">
        <v>70</v>
      </c>
      <c r="U1000" t="s">
        <v>54</v>
      </c>
    </row>
    <row r="1001" spans="1:21" x14ac:dyDescent="0.3">
      <c r="A1001" t="s">
        <v>38</v>
      </c>
      <c r="B1001" t="s">
        <v>526</v>
      </c>
      <c r="C1001" t="s">
        <v>23</v>
      </c>
      <c r="D1001" t="s">
        <v>24</v>
      </c>
      <c r="E1001" s="2">
        <v>318.17</v>
      </c>
      <c r="F1001" s="2">
        <v>5</v>
      </c>
      <c r="G1001" s="2">
        <v>300</v>
      </c>
      <c r="H1001" s="2">
        <v>95451</v>
      </c>
      <c r="I1001">
        <v>0</v>
      </c>
      <c r="J1001" s="2">
        <v>95451</v>
      </c>
      <c r="K1001" s="2">
        <v>95.45</v>
      </c>
      <c r="L1001" s="2">
        <v>1590.85</v>
      </c>
      <c r="M1001" s="2">
        <v>93860.15</v>
      </c>
      <c r="N1001" s="2">
        <v>93.86</v>
      </c>
      <c r="O1001" s="3">
        <v>45081</v>
      </c>
      <c r="P1001" t="s">
        <v>151</v>
      </c>
      <c r="Q1001" t="s">
        <v>73</v>
      </c>
      <c r="R1001">
        <v>2023</v>
      </c>
      <c r="S1001" t="s">
        <v>527</v>
      </c>
      <c r="T1001" t="s">
        <v>28</v>
      </c>
      <c r="U1001" t="s">
        <v>41</v>
      </c>
    </row>
    <row r="1002" spans="1:21" x14ac:dyDescent="0.3">
      <c r="A1002" t="s">
        <v>47</v>
      </c>
      <c r="B1002" t="s">
        <v>578</v>
      </c>
      <c r="C1002" t="s">
        <v>56</v>
      </c>
      <c r="D1002" t="s">
        <v>24</v>
      </c>
      <c r="E1002" s="2">
        <v>1060.3900000000001</v>
      </c>
      <c r="F1002" s="2">
        <v>120</v>
      </c>
      <c r="G1002" s="2">
        <v>12</v>
      </c>
      <c r="H1002" s="2">
        <v>12724.68</v>
      </c>
      <c r="I1002">
        <v>0</v>
      </c>
      <c r="J1002" s="2">
        <v>12724.68</v>
      </c>
      <c r="K1002" s="2">
        <v>12.72</v>
      </c>
      <c r="L1002" s="2">
        <v>127246.8</v>
      </c>
      <c r="M1002" s="2">
        <v>-114522.12</v>
      </c>
      <c r="N1002" s="2">
        <v>-114.52</v>
      </c>
      <c r="O1002" s="3">
        <v>45082</v>
      </c>
      <c r="P1002" t="s">
        <v>151</v>
      </c>
      <c r="Q1002" t="s">
        <v>73</v>
      </c>
      <c r="R1002">
        <v>2023</v>
      </c>
      <c r="S1002" t="s">
        <v>579</v>
      </c>
      <c r="T1002" t="s">
        <v>58</v>
      </c>
      <c r="U1002" t="s">
        <v>59</v>
      </c>
    </row>
    <row r="1003" spans="1:21" x14ac:dyDescent="0.3">
      <c r="A1003" t="s">
        <v>38</v>
      </c>
      <c r="B1003" t="s">
        <v>340</v>
      </c>
      <c r="C1003" t="s">
        <v>56</v>
      </c>
      <c r="D1003" t="s">
        <v>158</v>
      </c>
      <c r="E1003" s="2">
        <v>309.16000000000003</v>
      </c>
      <c r="F1003" s="2">
        <v>120</v>
      </c>
      <c r="G1003" s="2">
        <v>300</v>
      </c>
      <c r="H1003" s="2">
        <v>92748</v>
      </c>
      <c r="I1003">
        <v>9274.7999999999993</v>
      </c>
      <c r="J1003" s="2">
        <v>83473.2</v>
      </c>
      <c r="K1003" s="2">
        <v>83.47</v>
      </c>
      <c r="L1003" s="2">
        <v>37099.199999999997</v>
      </c>
      <c r="M1003" s="2">
        <v>46374</v>
      </c>
      <c r="N1003" s="2">
        <v>46.37</v>
      </c>
      <c r="O1003" s="3">
        <v>45082</v>
      </c>
      <c r="P1003" t="s">
        <v>151</v>
      </c>
      <c r="Q1003" t="s">
        <v>73</v>
      </c>
      <c r="R1003">
        <v>2023</v>
      </c>
      <c r="S1003" t="s">
        <v>341</v>
      </c>
      <c r="T1003" t="s">
        <v>58</v>
      </c>
      <c r="U1003" t="s">
        <v>41</v>
      </c>
    </row>
    <row r="1004" spans="1:21" x14ac:dyDescent="0.3">
      <c r="A1004" t="s">
        <v>42</v>
      </c>
      <c r="B1004" t="s">
        <v>376</v>
      </c>
      <c r="C1004" t="s">
        <v>95</v>
      </c>
      <c r="D1004" t="s">
        <v>158</v>
      </c>
      <c r="E1004" s="2">
        <v>1522.61</v>
      </c>
      <c r="F1004" s="2">
        <v>260</v>
      </c>
      <c r="G1004" s="2">
        <v>350</v>
      </c>
      <c r="H1004" s="2">
        <v>532913.5</v>
      </c>
      <c r="I1004">
        <v>53291.35</v>
      </c>
      <c r="J1004" s="2">
        <v>479622.15</v>
      </c>
      <c r="K1004" s="2">
        <v>479.62</v>
      </c>
      <c r="L1004" s="2">
        <v>395878.6</v>
      </c>
      <c r="M1004" s="2">
        <v>83743.55</v>
      </c>
      <c r="N1004" s="2">
        <v>83.74</v>
      </c>
      <c r="O1004" s="3">
        <v>45083</v>
      </c>
      <c r="P1004" t="s">
        <v>151</v>
      </c>
      <c r="Q1004" t="s">
        <v>73</v>
      </c>
      <c r="R1004">
        <v>2023</v>
      </c>
      <c r="S1004" t="s">
        <v>377</v>
      </c>
      <c r="T1004" t="s">
        <v>97</v>
      </c>
      <c r="U1004" t="s">
        <v>54</v>
      </c>
    </row>
    <row r="1005" spans="1:21" x14ac:dyDescent="0.3">
      <c r="A1005" t="s">
        <v>47</v>
      </c>
      <c r="B1005" t="s">
        <v>580</v>
      </c>
      <c r="C1005" t="s">
        <v>32</v>
      </c>
      <c r="D1005" t="s">
        <v>228</v>
      </c>
      <c r="E1005" s="2">
        <v>960.23</v>
      </c>
      <c r="F1005" s="2">
        <v>10</v>
      </c>
      <c r="G1005" s="2">
        <v>12</v>
      </c>
      <c r="H1005" s="2">
        <v>11522.76</v>
      </c>
      <c r="I1005">
        <v>1728.41</v>
      </c>
      <c r="J1005" s="2">
        <v>9794.35</v>
      </c>
      <c r="K1005" s="2">
        <v>9.7899999999999991</v>
      </c>
      <c r="L1005" s="2">
        <v>9602.2999999999993</v>
      </c>
      <c r="M1005" s="2">
        <v>192.05</v>
      </c>
      <c r="N1005" s="2">
        <v>0.19</v>
      </c>
      <c r="O1005" s="3">
        <v>45083</v>
      </c>
      <c r="P1005" t="s">
        <v>151</v>
      </c>
      <c r="Q1005" t="s">
        <v>73</v>
      </c>
      <c r="R1005">
        <v>2023</v>
      </c>
      <c r="S1005" t="s">
        <v>581</v>
      </c>
      <c r="T1005" t="s">
        <v>36</v>
      </c>
      <c r="U1005" t="s">
        <v>51</v>
      </c>
    </row>
    <row r="1006" spans="1:21" x14ac:dyDescent="0.3">
      <c r="A1006" t="s">
        <v>30</v>
      </c>
      <c r="B1006" t="s">
        <v>398</v>
      </c>
      <c r="C1006" t="s">
        <v>95</v>
      </c>
      <c r="D1006" t="s">
        <v>24</v>
      </c>
      <c r="E1006" s="2">
        <v>1923.18</v>
      </c>
      <c r="F1006" s="2">
        <v>260</v>
      </c>
      <c r="G1006" s="2">
        <v>15</v>
      </c>
      <c r="H1006" s="2">
        <v>28847.7</v>
      </c>
      <c r="I1006">
        <v>0</v>
      </c>
      <c r="J1006" s="2">
        <v>28847.7</v>
      </c>
      <c r="K1006" s="2">
        <v>28.85</v>
      </c>
      <c r="L1006" s="2">
        <v>500026.8</v>
      </c>
      <c r="M1006" s="2">
        <v>-471179.1</v>
      </c>
      <c r="N1006" s="2">
        <v>-471.18</v>
      </c>
      <c r="O1006" s="3">
        <v>45083</v>
      </c>
      <c r="P1006" t="s">
        <v>151</v>
      </c>
      <c r="Q1006" t="s">
        <v>73</v>
      </c>
      <c r="R1006">
        <v>2023</v>
      </c>
      <c r="S1006" t="s">
        <v>399</v>
      </c>
      <c r="T1006" t="s">
        <v>97</v>
      </c>
      <c r="U1006" t="s">
        <v>59</v>
      </c>
    </row>
    <row r="1007" spans="1:21" x14ac:dyDescent="0.3">
      <c r="A1007" t="s">
        <v>21</v>
      </c>
      <c r="B1007" t="s">
        <v>582</v>
      </c>
      <c r="C1007" t="s">
        <v>32</v>
      </c>
      <c r="D1007" t="s">
        <v>158</v>
      </c>
      <c r="E1007" s="2">
        <v>2842.08</v>
      </c>
      <c r="F1007" s="2">
        <v>10</v>
      </c>
      <c r="G1007" s="2">
        <v>125</v>
      </c>
      <c r="H1007" s="2">
        <v>355260</v>
      </c>
      <c r="I1007">
        <v>35526</v>
      </c>
      <c r="J1007" s="2">
        <v>319734</v>
      </c>
      <c r="K1007" s="2">
        <v>319.73</v>
      </c>
      <c r="L1007" s="2">
        <v>28420.799999999999</v>
      </c>
      <c r="M1007" s="2">
        <v>291313.2</v>
      </c>
      <c r="N1007" s="2">
        <v>291.31</v>
      </c>
      <c r="O1007" s="3">
        <v>45083</v>
      </c>
      <c r="P1007" t="s">
        <v>151</v>
      </c>
      <c r="Q1007" t="s">
        <v>73</v>
      </c>
      <c r="R1007">
        <v>2023</v>
      </c>
      <c r="S1007" t="s">
        <v>583</v>
      </c>
      <c r="T1007" t="s">
        <v>36</v>
      </c>
      <c r="U1007" t="s">
        <v>46</v>
      </c>
    </row>
    <row r="1008" spans="1:21" x14ac:dyDescent="0.3">
      <c r="A1008" t="s">
        <v>21</v>
      </c>
      <c r="B1008" t="s">
        <v>584</v>
      </c>
      <c r="C1008" t="s">
        <v>61</v>
      </c>
      <c r="D1008" t="s">
        <v>68</v>
      </c>
      <c r="E1008" s="2">
        <v>1662.34</v>
      </c>
      <c r="F1008" s="2">
        <v>250</v>
      </c>
      <c r="G1008" s="2">
        <v>125</v>
      </c>
      <c r="H1008" s="2">
        <v>207792.5</v>
      </c>
      <c r="I1008">
        <v>10389.620000000001</v>
      </c>
      <c r="J1008" s="2">
        <v>197402.88</v>
      </c>
      <c r="K1008" s="2">
        <v>197.4</v>
      </c>
      <c r="L1008" s="2">
        <v>415585</v>
      </c>
      <c r="M1008" s="2">
        <v>-218182.12</v>
      </c>
      <c r="N1008" s="2">
        <v>-218.18</v>
      </c>
      <c r="O1008" s="3">
        <v>45083</v>
      </c>
      <c r="P1008" t="s">
        <v>151</v>
      </c>
      <c r="Q1008" t="s">
        <v>73</v>
      </c>
      <c r="R1008">
        <v>2023</v>
      </c>
      <c r="S1008" t="s">
        <v>585</v>
      </c>
      <c r="T1008" t="s">
        <v>64</v>
      </c>
      <c r="U1008" t="s">
        <v>37</v>
      </c>
    </row>
    <row r="1009" spans="1:21" x14ac:dyDescent="0.3">
      <c r="A1009" t="s">
        <v>38</v>
      </c>
      <c r="B1009" t="s">
        <v>338</v>
      </c>
      <c r="C1009" t="s">
        <v>56</v>
      </c>
      <c r="D1009" t="s">
        <v>68</v>
      </c>
      <c r="E1009" s="2">
        <v>708.95</v>
      </c>
      <c r="F1009" s="2">
        <v>120</v>
      </c>
      <c r="G1009" s="2">
        <v>300</v>
      </c>
      <c r="H1009" s="2">
        <v>212685</v>
      </c>
      <c r="I1009">
        <v>10634.25</v>
      </c>
      <c r="J1009" s="2">
        <v>202050.75</v>
      </c>
      <c r="K1009" s="2">
        <v>202.05</v>
      </c>
      <c r="L1009" s="2">
        <v>85074</v>
      </c>
      <c r="M1009" s="2">
        <v>116976.75</v>
      </c>
      <c r="N1009" s="2">
        <v>116.98</v>
      </c>
      <c r="O1009" s="3">
        <v>45084</v>
      </c>
      <c r="P1009" t="s">
        <v>151</v>
      </c>
      <c r="Q1009" t="s">
        <v>73</v>
      </c>
      <c r="R1009">
        <v>2023</v>
      </c>
      <c r="S1009" t="s">
        <v>339</v>
      </c>
      <c r="T1009" t="s">
        <v>58</v>
      </c>
      <c r="U1009" t="s">
        <v>37</v>
      </c>
    </row>
    <row r="1010" spans="1:21" x14ac:dyDescent="0.3">
      <c r="A1010" t="s">
        <v>42</v>
      </c>
      <c r="B1010" t="s">
        <v>432</v>
      </c>
      <c r="C1010" t="s">
        <v>23</v>
      </c>
      <c r="D1010" t="s">
        <v>158</v>
      </c>
      <c r="E1010" s="2">
        <v>1629.05</v>
      </c>
      <c r="F1010" s="2">
        <v>5</v>
      </c>
      <c r="G1010" s="2">
        <v>350</v>
      </c>
      <c r="H1010" s="2">
        <v>570167.5</v>
      </c>
      <c r="I1010">
        <v>57016.75</v>
      </c>
      <c r="J1010" s="2">
        <v>513150.75</v>
      </c>
      <c r="K1010" s="2">
        <v>513.15</v>
      </c>
      <c r="L1010" s="2">
        <v>8145.25</v>
      </c>
      <c r="M1010" s="2">
        <v>505005.5</v>
      </c>
      <c r="N1010" s="2">
        <v>505.01</v>
      </c>
      <c r="O1010" s="3">
        <v>45084</v>
      </c>
      <c r="P1010" t="s">
        <v>151</v>
      </c>
      <c r="Q1010" t="s">
        <v>73</v>
      </c>
      <c r="R1010">
        <v>2023</v>
      </c>
      <c r="S1010" t="s">
        <v>433</v>
      </c>
      <c r="T1010" t="s">
        <v>28</v>
      </c>
      <c r="U1010" t="s">
        <v>37</v>
      </c>
    </row>
    <row r="1011" spans="1:21" x14ac:dyDescent="0.3">
      <c r="A1011" t="s">
        <v>38</v>
      </c>
      <c r="B1011" t="s">
        <v>586</v>
      </c>
      <c r="C1011" t="s">
        <v>23</v>
      </c>
      <c r="D1011" t="s">
        <v>24</v>
      </c>
      <c r="E1011" s="2">
        <v>238.52</v>
      </c>
      <c r="F1011" s="2">
        <v>5</v>
      </c>
      <c r="G1011" s="2">
        <v>300</v>
      </c>
      <c r="H1011" s="2">
        <v>71556</v>
      </c>
      <c r="I1011">
        <v>0</v>
      </c>
      <c r="J1011" s="2">
        <v>71556</v>
      </c>
      <c r="K1011" s="2">
        <v>71.56</v>
      </c>
      <c r="L1011" s="2">
        <v>1192.5999999999999</v>
      </c>
      <c r="M1011" s="2">
        <v>70363.399999999994</v>
      </c>
      <c r="N1011" s="2">
        <v>70.36</v>
      </c>
      <c r="O1011" s="3">
        <v>45085</v>
      </c>
      <c r="P1011" t="s">
        <v>151</v>
      </c>
      <c r="Q1011" t="s">
        <v>73</v>
      </c>
      <c r="R1011">
        <v>2023</v>
      </c>
      <c r="S1011" t="s">
        <v>587</v>
      </c>
      <c r="T1011" t="s">
        <v>28</v>
      </c>
      <c r="U1011" t="s">
        <v>65</v>
      </c>
    </row>
    <row r="1012" spans="1:21" x14ac:dyDescent="0.3">
      <c r="A1012" t="s">
        <v>30</v>
      </c>
      <c r="B1012" t="s">
        <v>490</v>
      </c>
      <c r="C1012" t="s">
        <v>61</v>
      </c>
      <c r="D1012" t="s">
        <v>228</v>
      </c>
      <c r="E1012" s="2">
        <v>1822.66</v>
      </c>
      <c r="F1012" s="2">
        <v>250</v>
      </c>
      <c r="G1012" s="2">
        <v>15</v>
      </c>
      <c r="H1012" s="2">
        <v>27339.9</v>
      </c>
      <c r="I1012">
        <v>4100.9799999999996</v>
      </c>
      <c r="J1012" s="2">
        <v>23238.92</v>
      </c>
      <c r="K1012" s="2">
        <v>23.24</v>
      </c>
      <c r="L1012" s="2">
        <v>455665</v>
      </c>
      <c r="M1012" s="2">
        <v>-432426.08</v>
      </c>
      <c r="N1012" s="2">
        <v>-432.43</v>
      </c>
      <c r="O1012" s="3">
        <v>45085</v>
      </c>
      <c r="P1012" t="s">
        <v>151</v>
      </c>
      <c r="Q1012" t="s">
        <v>73</v>
      </c>
      <c r="R1012">
        <v>2023</v>
      </c>
      <c r="S1012" t="s">
        <v>491</v>
      </c>
      <c r="T1012" t="s">
        <v>64</v>
      </c>
      <c r="U1012" t="s">
        <v>54</v>
      </c>
    </row>
    <row r="1013" spans="1:21" x14ac:dyDescent="0.3">
      <c r="A1013" t="s">
        <v>42</v>
      </c>
      <c r="B1013" t="s">
        <v>534</v>
      </c>
      <c r="C1013" t="s">
        <v>23</v>
      </c>
      <c r="D1013" t="s">
        <v>228</v>
      </c>
      <c r="E1013" s="2">
        <v>3366.19</v>
      </c>
      <c r="F1013" s="2">
        <v>5</v>
      </c>
      <c r="G1013" s="2">
        <v>350</v>
      </c>
      <c r="H1013" s="2">
        <v>1178166.5</v>
      </c>
      <c r="I1013">
        <v>176724.98</v>
      </c>
      <c r="J1013" s="2">
        <v>1001441.52</v>
      </c>
      <c r="K1013" s="2">
        <v>1001.44</v>
      </c>
      <c r="L1013" s="2">
        <v>16830.95</v>
      </c>
      <c r="M1013" s="2">
        <v>984610.57</v>
      </c>
      <c r="N1013" s="2">
        <v>984.61</v>
      </c>
      <c r="O1013" s="3">
        <v>45085</v>
      </c>
      <c r="P1013" t="s">
        <v>151</v>
      </c>
      <c r="Q1013" t="s">
        <v>73</v>
      </c>
      <c r="R1013">
        <v>2023</v>
      </c>
      <c r="S1013" t="s">
        <v>535</v>
      </c>
      <c r="T1013" t="s">
        <v>28</v>
      </c>
      <c r="U1013" t="s">
        <v>46</v>
      </c>
    </row>
    <row r="1014" spans="1:21" x14ac:dyDescent="0.3">
      <c r="A1014" t="s">
        <v>42</v>
      </c>
      <c r="B1014" t="s">
        <v>466</v>
      </c>
      <c r="C1014" t="s">
        <v>23</v>
      </c>
      <c r="D1014" t="s">
        <v>24</v>
      </c>
      <c r="E1014" s="2">
        <v>1884.73</v>
      </c>
      <c r="F1014" s="2">
        <v>5</v>
      </c>
      <c r="G1014" s="2">
        <v>350</v>
      </c>
      <c r="H1014" s="2">
        <v>659655.5</v>
      </c>
      <c r="I1014">
        <v>0</v>
      </c>
      <c r="J1014" s="2">
        <v>659655.5</v>
      </c>
      <c r="K1014" s="2">
        <v>659.66</v>
      </c>
      <c r="L1014" s="2">
        <v>9423.65</v>
      </c>
      <c r="M1014" s="2">
        <v>650231.85</v>
      </c>
      <c r="N1014" s="2">
        <v>650.23</v>
      </c>
      <c r="O1014" s="3">
        <v>45085</v>
      </c>
      <c r="P1014" t="s">
        <v>151</v>
      </c>
      <c r="Q1014" t="s">
        <v>73</v>
      </c>
      <c r="R1014">
        <v>2023</v>
      </c>
      <c r="S1014" t="s">
        <v>467</v>
      </c>
      <c r="T1014" t="s">
        <v>28</v>
      </c>
      <c r="U1014" t="s">
        <v>54</v>
      </c>
    </row>
    <row r="1015" spans="1:21" x14ac:dyDescent="0.3">
      <c r="A1015" t="s">
        <v>21</v>
      </c>
      <c r="B1015" t="s">
        <v>472</v>
      </c>
      <c r="C1015" t="s">
        <v>23</v>
      </c>
      <c r="D1015" t="s">
        <v>158</v>
      </c>
      <c r="E1015" s="2">
        <v>1340.21</v>
      </c>
      <c r="F1015" s="2">
        <v>5</v>
      </c>
      <c r="G1015" s="2">
        <v>125</v>
      </c>
      <c r="H1015" s="2">
        <v>167526.25</v>
      </c>
      <c r="I1015">
        <v>16752.62</v>
      </c>
      <c r="J1015" s="2">
        <v>150773.63</v>
      </c>
      <c r="K1015" s="2">
        <v>150.77000000000001</v>
      </c>
      <c r="L1015" s="2">
        <v>6701.05</v>
      </c>
      <c r="M1015" s="2">
        <v>144072.57999999999</v>
      </c>
      <c r="N1015" s="2">
        <v>144.07</v>
      </c>
      <c r="O1015" s="3">
        <v>45085</v>
      </c>
      <c r="P1015" t="s">
        <v>151</v>
      </c>
      <c r="Q1015" t="s">
        <v>73</v>
      </c>
      <c r="R1015">
        <v>2023</v>
      </c>
      <c r="S1015" t="s">
        <v>473</v>
      </c>
      <c r="T1015" t="s">
        <v>28</v>
      </c>
      <c r="U1015" t="s">
        <v>59</v>
      </c>
    </row>
    <row r="1016" spans="1:21" x14ac:dyDescent="0.3">
      <c r="A1016" t="s">
        <v>21</v>
      </c>
      <c r="B1016" t="s">
        <v>466</v>
      </c>
      <c r="C1016" t="s">
        <v>67</v>
      </c>
      <c r="D1016" t="s">
        <v>24</v>
      </c>
      <c r="E1016" s="2">
        <v>1675.9</v>
      </c>
      <c r="F1016" s="2">
        <v>3</v>
      </c>
      <c r="G1016" s="2">
        <v>125</v>
      </c>
      <c r="H1016" s="2">
        <v>209487.5</v>
      </c>
      <c r="I1016">
        <v>0</v>
      </c>
      <c r="J1016" s="2">
        <v>209487.5</v>
      </c>
      <c r="K1016" s="2">
        <v>209.49</v>
      </c>
      <c r="L1016" s="2">
        <v>5027.7</v>
      </c>
      <c r="M1016" s="2">
        <v>204459.8</v>
      </c>
      <c r="N1016" s="2">
        <v>204.46</v>
      </c>
      <c r="O1016" s="3">
        <v>45086</v>
      </c>
      <c r="P1016" t="s">
        <v>151</v>
      </c>
      <c r="Q1016" t="s">
        <v>73</v>
      </c>
      <c r="R1016">
        <v>2023</v>
      </c>
      <c r="S1016" t="s">
        <v>467</v>
      </c>
      <c r="T1016" t="s">
        <v>70</v>
      </c>
      <c r="U1016" t="s">
        <v>65</v>
      </c>
    </row>
    <row r="1017" spans="1:21" x14ac:dyDescent="0.3">
      <c r="A1017" t="s">
        <v>42</v>
      </c>
      <c r="B1017" t="s">
        <v>406</v>
      </c>
      <c r="C1017" t="s">
        <v>95</v>
      </c>
      <c r="D1017" t="s">
        <v>68</v>
      </c>
      <c r="E1017" s="2">
        <v>2821.95</v>
      </c>
      <c r="F1017" s="2">
        <v>260</v>
      </c>
      <c r="G1017" s="2">
        <v>350</v>
      </c>
      <c r="H1017" s="2">
        <v>987682.5</v>
      </c>
      <c r="I1017">
        <v>49384.12</v>
      </c>
      <c r="J1017" s="2">
        <v>938298.38</v>
      </c>
      <c r="K1017" s="2">
        <v>938.3</v>
      </c>
      <c r="L1017" s="2">
        <v>733707</v>
      </c>
      <c r="M1017" s="2">
        <v>204591.38</v>
      </c>
      <c r="N1017" s="2">
        <v>204.59</v>
      </c>
      <c r="O1017" s="3">
        <v>45087</v>
      </c>
      <c r="P1017" t="s">
        <v>151</v>
      </c>
      <c r="Q1017" t="s">
        <v>73</v>
      </c>
      <c r="R1017">
        <v>2023</v>
      </c>
      <c r="S1017" t="s">
        <v>407</v>
      </c>
      <c r="T1017" t="s">
        <v>97</v>
      </c>
      <c r="U1017" t="s">
        <v>59</v>
      </c>
    </row>
    <row r="1018" spans="1:21" x14ac:dyDescent="0.3">
      <c r="A1018" t="s">
        <v>21</v>
      </c>
      <c r="B1018" t="s">
        <v>570</v>
      </c>
      <c r="C1018" t="s">
        <v>23</v>
      </c>
      <c r="D1018" t="s">
        <v>158</v>
      </c>
      <c r="E1018" s="2">
        <v>1411.1</v>
      </c>
      <c r="F1018" s="2">
        <v>5</v>
      </c>
      <c r="G1018" s="2">
        <v>125</v>
      </c>
      <c r="H1018" s="2">
        <v>176387.5</v>
      </c>
      <c r="I1018">
        <v>17638.75</v>
      </c>
      <c r="J1018" s="2">
        <v>158748.75</v>
      </c>
      <c r="K1018" s="2">
        <v>158.75</v>
      </c>
      <c r="L1018" s="2">
        <v>7055.5</v>
      </c>
      <c r="M1018" s="2">
        <v>151693.25</v>
      </c>
      <c r="N1018" s="2">
        <v>151.69</v>
      </c>
      <c r="O1018" s="3">
        <v>45087</v>
      </c>
      <c r="P1018" t="s">
        <v>151</v>
      </c>
      <c r="Q1018" t="s">
        <v>73</v>
      </c>
      <c r="R1018">
        <v>2023</v>
      </c>
      <c r="S1018" t="s">
        <v>571</v>
      </c>
      <c r="T1018" t="s">
        <v>28</v>
      </c>
      <c r="U1018" t="s">
        <v>46</v>
      </c>
    </row>
    <row r="1019" spans="1:21" x14ac:dyDescent="0.3">
      <c r="A1019" t="s">
        <v>47</v>
      </c>
      <c r="B1019" t="s">
        <v>588</v>
      </c>
      <c r="C1019" t="s">
        <v>95</v>
      </c>
      <c r="D1019" t="s">
        <v>158</v>
      </c>
      <c r="E1019" s="2">
        <v>1490.9</v>
      </c>
      <c r="F1019" s="2">
        <v>260</v>
      </c>
      <c r="G1019" s="2">
        <v>12</v>
      </c>
      <c r="H1019" s="2">
        <v>17890.8</v>
      </c>
      <c r="I1019">
        <v>1789.08</v>
      </c>
      <c r="J1019" s="2">
        <v>16101.72</v>
      </c>
      <c r="K1019" s="2">
        <v>16.100000000000001</v>
      </c>
      <c r="L1019" s="2">
        <v>387634</v>
      </c>
      <c r="M1019" s="2">
        <v>-371532.28</v>
      </c>
      <c r="N1019" s="2">
        <v>-371.53</v>
      </c>
      <c r="O1019" s="3">
        <v>45088</v>
      </c>
      <c r="P1019" t="s">
        <v>151</v>
      </c>
      <c r="Q1019" t="s">
        <v>73</v>
      </c>
      <c r="R1019">
        <v>2023</v>
      </c>
      <c r="S1019" t="s">
        <v>589</v>
      </c>
      <c r="T1019" t="s">
        <v>97</v>
      </c>
      <c r="U1019" t="s">
        <v>51</v>
      </c>
    </row>
    <row r="1020" spans="1:21" x14ac:dyDescent="0.3">
      <c r="A1020" t="s">
        <v>21</v>
      </c>
      <c r="B1020" t="s">
        <v>338</v>
      </c>
      <c r="C1020" t="s">
        <v>23</v>
      </c>
      <c r="D1020" t="s">
        <v>228</v>
      </c>
      <c r="E1020" s="2">
        <v>2143.54</v>
      </c>
      <c r="F1020" s="2">
        <v>5</v>
      </c>
      <c r="G1020" s="2">
        <v>125</v>
      </c>
      <c r="H1020" s="2">
        <v>267942.5</v>
      </c>
      <c r="I1020">
        <v>40191.379999999997</v>
      </c>
      <c r="J1020" s="2">
        <v>227751.12</v>
      </c>
      <c r="K1020" s="2">
        <v>227.75</v>
      </c>
      <c r="L1020" s="2">
        <v>10717.7</v>
      </c>
      <c r="M1020" s="2">
        <v>217033.42</v>
      </c>
      <c r="N1020" s="2">
        <v>217.03</v>
      </c>
      <c r="O1020" s="3">
        <v>45088</v>
      </c>
      <c r="P1020" t="s">
        <v>151</v>
      </c>
      <c r="Q1020" t="s">
        <v>73</v>
      </c>
      <c r="R1020">
        <v>2023</v>
      </c>
      <c r="S1020" t="s">
        <v>339</v>
      </c>
      <c r="T1020" t="s">
        <v>28</v>
      </c>
      <c r="U1020" t="s">
        <v>65</v>
      </c>
    </row>
    <row r="1021" spans="1:21" x14ac:dyDescent="0.3">
      <c r="A1021" t="s">
        <v>21</v>
      </c>
      <c r="B1021" t="s">
        <v>478</v>
      </c>
      <c r="C1021" t="s">
        <v>56</v>
      </c>
      <c r="D1021" t="s">
        <v>24</v>
      </c>
      <c r="E1021" s="2">
        <v>1855.21</v>
      </c>
      <c r="F1021" s="2">
        <v>120</v>
      </c>
      <c r="G1021" s="2">
        <v>125</v>
      </c>
      <c r="H1021" s="2">
        <v>231901.25</v>
      </c>
      <c r="I1021">
        <v>0</v>
      </c>
      <c r="J1021" s="2">
        <v>231901.25</v>
      </c>
      <c r="K1021" s="2">
        <v>231.9</v>
      </c>
      <c r="L1021" s="2">
        <v>222625.2</v>
      </c>
      <c r="M1021" s="2">
        <v>9276.0499999999993</v>
      </c>
      <c r="N1021" s="2">
        <v>9.2799999999999994</v>
      </c>
      <c r="O1021" s="3">
        <v>45088</v>
      </c>
      <c r="P1021" t="s">
        <v>151</v>
      </c>
      <c r="Q1021" t="s">
        <v>73</v>
      </c>
      <c r="R1021">
        <v>2023</v>
      </c>
      <c r="S1021" t="s">
        <v>479</v>
      </c>
      <c r="T1021" t="s">
        <v>58</v>
      </c>
      <c r="U1021" t="s">
        <v>51</v>
      </c>
    </row>
    <row r="1022" spans="1:21" x14ac:dyDescent="0.3">
      <c r="A1022" t="s">
        <v>30</v>
      </c>
      <c r="B1022" t="s">
        <v>396</v>
      </c>
      <c r="C1022" t="s">
        <v>23</v>
      </c>
      <c r="D1022" t="s">
        <v>24</v>
      </c>
      <c r="E1022" s="2">
        <v>810.43</v>
      </c>
      <c r="F1022" s="2">
        <v>5</v>
      </c>
      <c r="G1022" s="2">
        <v>15</v>
      </c>
      <c r="H1022" s="2">
        <v>12156.45</v>
      </c>
      <c r="I1022">
        <v>0</v>
      </c>
      <c r="J1022" s="2">
        <v>12156.45</v>
      </c>
      <c r="K1022" s="2">
        <v>12.16</v>
      </c>
      <c r="L1022" s="2">
        <v>4052.15</v>
      </c>
      <c r="M1022" s="2">
        <v>8104.3</v>
      </c>
      <c r="N1022" s="2">
        <v>8.1</v>
      </c>
      <c r="O1022" s="3">
        <v>45089</v>
      </c>
      <c r="P1022" t="s">
        <v>151</v>
      </c>
      <c r="Q1022" t="s">
        <v>73</v>
      </c>
      <c r="R1022">
        <v>2023</v>
      </c>
      <c r="S1022" t="s">
        <v>397</v>
      </c>
      <c r="T1022" t="s">
        <v>28</v>
      </c>
      <c r="U1022" t="s">
        <v>51</v>
      </c>
    </row>
    <row r="1023" spans="1:21" x14ac:dyDescent="0.3">
      <c r="A1023" t="s">
        <v>42</v>
      </c>
      <c r="B1023" t="s">
        <v>400</v>
      </c>
      <c r="C1023" t="s">
        <v>23</v>
      </c>
      <c r="D1023" t="s">
        <v>158</v>
      </c>
      <c r="E1023" s="2">
        <v>3354.63</v>
      </c>
      <c r="F1023" s="2">
        <v>5</v>
      </c>
      <c r="G1023" s="2">
        <v>350</v>
      </c>
      <c r="H1023" s="2">
        <v>1174120.5</v>
      </c>
      <c r="I1023">
        <v>117412.05</v>
      </c>
      <c r="J1023" s="2">
        <v>1056708.45</v>
      </c>
      <c r="K1023" s="2">
        <v>1056.71</v>
      </c>
      <c r="L1023" s="2">
        <v>16773.150000000001</v>
      </c>
      <c r="M1023" s="2">
        <v>1039935.3</v>
      </c>
      <c r="N1023" s="2">
        <v>1039.94</v>
      </c>
      <c r="O1023" s="3">
        <v>45089</v>
      </c>
      <c r="P1023" t="s">
        <v>151</v>
      </c>
      <c r="Q1023" t="s">
        <v>73</v>
      </c>
      <c r="R1023">
        <v>2023</v>
      </c>
      <c r="S1023" t="s">
        <v>401</v>
      </c>
      <c r="T1023" t="s">
        <v>28</v>
      </c>
      <c r="U1023" t="s">
        <v>65</v>
      </c>
    </row>
    <row r="1024" spans="1:21" x14ac:dyDescent="0.3">
      <c r="A1024" t="s">
        <v>38</v>
      </c>
      <c r="B1024" t="s">
        <v>388</v>
      </c>
      <c r="C1024" t="s">
        <v>23</v>
      </c>
      <c r="D1024" t="s">
        <v>228</v>
      </c>
      <c r="E1024" s="2">
        <v>347.9</v>
      </c>
      <c r="F1024" s="2">
        <v>5</v>
      </c>
      <c r="G1024" s="2">
        <v>300</v>
      </c>
      <c r="H1024" s="2">
        <v>104370</v>
      </c>
      <c r="I1024">
        <v>15655.5</v>
      </c>
      <c r="J1024" s="2">
        <v>88714.5</v>
      </c>
      <c r="K1024" s="2">
        <v>88.71</v>
      </c>
      <c r="L1024" s="2">
        <v>1739.5</v>
      </c>
      <c r="M1024" s="2">
        <v>86975</v>
      </c>
      <c r="N1024" s="2">
        <v>86.97</v>
      </c>
      <c r="O1024" s="3">
        <v>45089</v>
      </c>
      <c r="P1024" t="s">
        <v>151</v>
      </c>
      <c r="Q1024" t="s">
        <v>73</v>
      </c>
      <c r="R1024">
        <v>2023</v>
      </c>
      <c r="S1024" t="s">
        <v>389</v>
      </c>
      <c r="T1024" t="s">
        <v>28</v>
      </c>
      <c r="U1024" t="s">
        <v>59</v>
      </c>
    </row>
    <row r="1025" spans="1:21" x14ac:dyDescent="0.3">
      <c r="A1025" t="s">
        <v>30</v>
      </c>
      <c r="B1025" t="s">
        <v>368</v>
      </c>
      <c r="C1025" t="s">
        <v>61</v>
      </c>
      <c r="D1025" t="s">
        <v>24</v>
      </c>
      <c r="E1025" s="2">
        <v>894.94</v>
      </c>
      <c r="F1025" s="2">
        <v>250</v>
      </c>
      <c r="G1025" s="2">
        <v>15</v>
      </c>
      <c r="H1025" s="2">
        <v>13424.1</v>
      </c>
      <c r="I1025">
        <v>0</v>
      </c>
      <c r="J1025" s="2">
        <v>13424.1</v>
      </c>
      <c r="K1025" s="2">
        <v>13.42</v>
      </c>
      <c r="L1025" s="2">
        <v>223735</v>
      </c>
      <c r="M1025" s="2">
        <v>-210310.9</v>
      </c>
      <c r="N1025" s="2">
        <v>-210.31</v>
      </c>
      <c r="O1025" s="3">
        <v>45090</v>
      </c>
      <c r="P1025" t="s">
        <v>151</v>
      </c>
      <c r="Q1025" t="s">
        <v>73</v>
      </c>
      <c r="R1025">
        <v>2023</v>
      </c>
      <c r="S1025" t="s">
        <v>369</v>
      </c>
      <c r="T1025" t="s">
        <v>64</v>
      </c>
      <c r="U1025" t="s">
        <v>65</v>
      </c>
    </row>
    <row r="1026" spans="1:21" x14ac:dyDescent="0.3">
      <c r="A1026" t="s">
        <v>30</v>
      </c>
      <c r="B1026" t="s">
        <v>386</v>
      </c>
      <c r="C1026" t="s">
        <v>56</v>
      </c>
      <c r="D1026" t="s">
        <v>24</v>
      </c>
      <c r="E1026" s="2">
        <v>726.7</v>
      </c>
      <c r="F1026" s="2">
        <v>120</v>
      </c>
      <c r="G1026" s="2">
        <v>15</v>
      </c>
      <c r="H1026" s="2">
        <v>10900.5</v>
      </c>
      <c r="I1026">
        <v>0</v>
      </c>
      <c r="J1026" s="2">
        <v>10900.5</v>
      </c>
      <c r="K1026" s="2">
        <v>10.9</v>
      </c>
      <c r="L1026" s="2">
        <v>87204</v>
      </c>
      <c r="M1026" s="2">
        <v>-76303.5</v>
      </c>
      <c r="N1026" s="2">
        <v>-76.3</v>
      </c>
      <c r="O1026" s="3">
        <v>45091</v>
      </c>
      <c r="P1026" t="s">
        <v>151</v>
      </c>
      <c r="Q1026" t="s">
        <v>73</v>
      </c>
      <c r="R1026">
        <v>2023</v>
      </c>
      <c r="S1026" t="s">
        <v>387</v>
      </c>
      <c r="T1026" t="s">
        <v>58</v>
      </c>
      <c r="U1026" t="s">
        <v>37</v>
      </c>
    </row>
    <row r="1027" spans="1:21" x14ac:dyDescent="0.3">
      <c r="A1027" t="s">
        <v>38</v>
      </c>
      <c r="B1027" t="s">
        <v>548</v>
      </c>
      <c r="C1027" t="s">
        <v>67</v>
      </c>
      <c r="D1027" t="s">
        <v>228</v>
      </c>
      <c r="E1027" s="2">
        <v>976.56</v>
      </c>
      <c r="F1027" s="2">
        <v>3</v>
      </c>
      <c r="G1027" s="2">
        <v>300</v>
      </c>
      <c r="H1027" s="2">
        <v>292968</v>
      </c>
      <c r="I1027">
        <v>43945.2</v>
      </c>
      <c r="J1027" s="2">
        <v>249022.8</v>
      </c>
      <c r="K1027" s="2">
        <v>249.02</v>
      </c>
      <c r="L1027" s="2">
        <v>2929.68</v>
      </c>
      <c r="M1027" s="2">
        <v>246093.12</v>
      </c>
      <c r="N1027" s="2">
        <v>246.09</v>
      </c>
      <c r="O1027" s="3">
        <v>45092</v>
      </c>
      <c r="P1027" t="s">
        <v>151</v>
      </c>
      <c r="Q1027" t="s">
        <v>73</v>
      </c>
      <c r="R1027">
        <v>2023</v>
      </c>
      <c r="S1027" t="s">
        <v>549</v>
      </c>
      <c r="T1027" t="s">
        <v>70</v>
      </c>
      <c r="U1027" t="s">
        <v>46</v>
      </c>
    </row>
    <row r="1028" spans="1:21" x14ac:dyDescent="0.3">
      <c r="A1028" t="s">
        <v>21</v>
      </c>
      <c r="B1028" t="s">
        <v>512</v>
      </c>
      <c r="C1028" t="s">
        <v>61</v>
      </c>
      <c r="D1028" t="s">
        <v>228</v>
      </c>
      <c r="E1028" s="2">
        <v>2931.26</v>
      </c>
      <c r="F1028" s="2">
        <v>250</v>
      </c>
      <c r="G1028" s="2">
        <v>125</v>
      </c>
      <c r="H1028" s="2">
        <v>366407.5</v>
      </c>
      <c r="I1028">
        <v>54961.120000000003</v>
      </c>
      <c r="J1028" s="2">
        <v>311446.38</v>
      </c>
      <c r="K1028" s="2">
        <v>311.45</v>
      </c>
      <c r="L1028" s="2">
        <v>732815</v>
      </c>
      <c r="M1028" s="2">
        <v>-421368.62</v>
      </c>
      <c r="N1028" s="2">
        <v>-421.37</v>
      </c>
      <c r="O1028" s="3">
        <v>45093</v>
      </c>
      <c r="P1028" t="s">
        <v>151</v>
      </c>
      <c r="Q1028" t="s">
        <v>73</v>
      </c>
      <c r="R1028">
        <v>2023</v>
      </c>
      <c r="S1028" t="s">
        <v>513</v>
      </c>
      <c r="T1028" t="s">
        <v>64</v>
      </c>
      <c r="U1028" t="s">
        <v>65</v>
      </c>
    </row>
    <row r="1029" spans="1:21" x14ac:dyDescent="0.3">
      <c r="A1029" t="s">
        <v>30</v>
      </c>
      <c r="B1029" t="s">
        <v>348</v>
      </c>
      <c r="C1029" t="s">
        <v>61</v>
      </c>
      <c r="D1029" t="s">
        <v>158</v>
      </c>
      <c r="E1029" s="2">
        <v>618.42999999999995</v>
      </c>
      <c r="F1029" s="2">
        <v>250</v>
      </c>
      <c r="G1029" s="2">
        <v>15</v>
      </c>
      <c r="H1029" s="2">
        <v>9276.4500000000007</v>
      </c>
      <c r="I1029">
        <v>927.65</v>
      </c>
      <c r="J1029" s="2">
        <v>8348.7999999999993</v>
      </c>
      <c r="K1029" s="2">
        <v>8.35</v>
      </c>
      <c r="L1029" s="2">
        <v>154607.5</v>
      </c>
      <c r="M1029" s="2">
        <v>-146258.70000000001</v>
      </c>
      <c r="N1029" s="2">
        <v>-146.26</v>
      </c>
      <c r="O1029" s="3">
        <v>45093</v>
      </c>
      <c r="P1029" t="s">
        <v>151</v>
      </c>
      <c r="Q1029" t="s">
        <v>73</v>
      </c>
      <c r="R1029">
        <v>2023</v>
      </c>
      <c r="S1029" t="s">
        <v>349</v>
      </c>
      <c r="T1029" t="s">
        <v>64</v>
      </c>
      <c r="U1029" t="s">
        <v>29</v>
      </c>
    </row>
    <row r="1030" spans="1:21" x14ac:dyDescent="0.3">
      <c r="A1030" t="s">
        <v>47</v>
      </c>
      <c r="B1030" t="s">
        <v>446</v>
      </c>
      <c r="C1030" t="s">
        <v>67</v>
      </c>
      <c r="D1030" t="s">
        <v>68</v>
      </c>
      <c r="E1030" s="2">
        <v>680.42</v>
      </c>
      <c r="F1030" s="2">
        <v>3</v>
      </c>
      <c r="G1030" s="2">
        <v>12</v>
      </c>
      <c r="H1030" s="2">
        <v>8165.04</v>
      </c>
      <c r="I1030">
        <v>408.25</v>
      </c>
      <c r="J1030" s="2">
        <v>7756.79</v>
      </c>
      <c r="K1030" s="2">
        <v>7.76</v>
      </c>
      <c r="L1030" s="2">
        <v>2041.26</v>
      </c>
      <c r="M1030" s="2">
        <v>5715.53</v>
      </c>
      <c r="N1030" s="2">
        <v>5.72</v>
      </c>
      <c r="O1030" s="3">
        <v>45094</v>
      </c>
      <c r="P1030" t="s">
        <v>151</v>
      </c>
      <c r="Q1030" t="s">
        <v>73</v>
      </c>
      <c r="R1030">
        <v>2023</v>
      </c>
      <c r="S1030" t="s">
        <v>447</v>
      </c>
      <c r="T1030" t="s">
        <v>70</v>
      </c>
      <c r="U1030" t="s">
        <v>65</v>
      </c>
    </row>
    <row r="1031" spans="1:21" x14ac:dyDescent="0.3">
      <c r="A1031" t="s">
        <v>30</v>
      </c>
      <c r="B1031" t="s">
        <v>390</v>
      </c>
      <c r="C1031" t="s">
        <v>32</v>
      </c>
      <c r="D1031" t="s">
        <v>68</v>
      </c>
      <c r="E1031" s="2">
        <v>689.28</v>
      </c>
      <c r="F1031" s="2">
        <v>10</v>
      </c>
      <c r="G1031" s="2">
        <v>15</v>
      </c>
      <c r="H1031" s="2">
        <v>10339.200000000001</v>
      </c>
      <c r="I1031">
        <v>516.96</v>
      </c>
      <c r="J1031" s="2">
        <v>9822.24</v>
      </c>
      <c r="K1031" s="2">
        <v>9.82</v>
      </c>
      <c r="L1031" s="2">
        <v>6892.8</v>
      </c>
      <c r="M1031" s="2">
        <v>2929.44</v>
      </c>
      <c r="N1031" s="2">
        <v>2.93</v>
      </c>
      <c r="O1031" s="3">
        <v>45095</v>
      </c>
      <c r="P1031" t="s">
        <v>151</v>
      </c>
      <c r="Q1031" t="s">
        <v>73</v>
      </c>
      <c r="R1031">
        <v>2023</v>
      </c>
      <c r="S1031" t="s">
        <v>391</v>
      </c>
      <c r="T1031" t="s">
        <v>36</v>
      </c>
      <c r="U1031" t="s">
        <v>59</v>
      </c>
    </row>
    <row r="1032" spans="1:21" x14ac:dyDescent="0.3">
      <c r="A1032" t="s">
        <v>42</v>
      </c>
      <c r="B1032" t="s">
        <v>400</v>
      </c>
      <c r="C1032" t="s">
        <v>32</v>
      </c>
      <c r="D1032" t="s">
        <v>68</v>
      </c>
      <c r="E1032" s="2">
        <v>3502.32</v>
      </c>
      <c r="F1032" s="2">
        <v>10</v>
      </c>
      <c r="G1032" s="2">
        <v>350</v>
      </c>
      <c r="H1032" s="2">
        <v>1225812</v>
      </c>
      <c r="I1032">
        <v>61290.6</v>
      </c>
      <c r="J1032" s="2">
        <v>1164521.3999999999</v>
      </c>
      <c r="K1032" s="2">
        <v>1164.52</v>
      </c>
      <c r="L1032" s="2">
        <v>35023.199999999997</v>
      </c>
      <c r="M1032" s="2">
        <v>1129498.2</v>
      </c>
      <c r="N1032" s="2">
        <v>1129.5</v>
      </c>
      <c r="O1032" s="3">
        <v>45096</v>
      </c>
      <c r="P1032" t="s">
        <v>151</v>
      </c>
      <c r="Q1032" t="s">
        <v>73</v>
      </c>
      <c r="R1032">
        <v>2023</v>
      </c>
      <c r="S1032" t="s">
        <v>401</v>
      </c>
      <c r="T1032" t="s">
        <v>36</v>
      </c>
      <c r="U1032" t="s">
        <v>51</v>
      </c>
    </row>
    <row r="1033" spans="1:21" x14ac:dyDescent="0.3">
      <c r="A1033" t="s">
        <v>21</v>
      </c>
      <c r="B1033" t="s">
        <v>416</v>
      </c>
      <c r="C1033" t="s">
        <v>23</v>
      </c>
      <c r="D1033" t="s">
        <v>228</v>
      </c>
      <c r="E1033" s="2">
        <v>2112.73</v>
      </c>
      <c r="F1033" s="2">
        <v>5</v>
      </c>
      <c r="G1033" s="2">
        <v>125</v>
      </c>
      <c r="H1033" s="2">
        <v>264091.25</v>
      </c>
      <c r="I1033">
        <v>39613.69</v>
      </c>
      <c r="J1033" s="2">
        <v>224477.56</v>
      </c>
      <c r="K1033" s="2">
        <v>224.48</v>
      </c>
      <c r="L1033" s="2">
        <v>10563.65</v>
      </c>
      <c r="M1033" s="2">
        <v>213913.91</v>
      </c>
      <c r="N1033" s="2">
        <v>213.91</v>
      </c>
      <c r="O1033" s="3">
        <v>45096</v>
      </c>
      <c r="P1033" t="s">
        <v>151</v>
      </c>
      <c r="Q1033" t="s">
        <v>73</v>
      </c>
      <c r="R1033">
        <v>2023</v>
      </c>
      <c r="S1033" t="s">
        <v>417</v>
      </c>
      <c r="T1033" t="s">
        <v>28</v>
      </c>
      <c r="U1033" t="s">
        <v>54</v>
      </c>
    </row>
    <row r="1034" spans="1:21" x14ac:dyDescent="0.3">
      <c r="A1034" t="s">
        <v>47</v>
      </c>
      <c r="B1034" t="s">
        <v>498</v>
      </c>
      <c r="C1034" t="s">
        <v>61</v>
      </c>
      <c r="D1034" t="s">
        <v>24</v>
      </c>
      <c r="E1034" s="2">
        <v>1679.83</v>
      </c>
      <c r="F1034" s="2">
        <v>250</v>
      </c>
      <c r="G1034" s="2">
        <v>12</v>
      </c>
      <c r="H1034" s="2">
        <v>20157.96</v>
      </c>
      <c r="I1034">
        <v>0</v>
      </c>
      <c r="J1034" s="2">
        <v>20157.96</v>
      </c>
      <c r="K1034" s="2">
        <v>20.16</v>
      </c>
      <c r="L1034" s="2">
        <v>419957.5</v>
      </c>
      <c r="M1034" s="2">
        <v>-399799.54</v>
      </c>
      <c r="N1034" s="2">
        <v>-399.8</v>
      </c>
      <c r="O1034" s="3">
        <v>45096</v>
      </c>
      <c r="P1034" t="s">
        <v>151</v>
      </c>
      <c r="Q1034" t="s">
        <v>73</v>
      </c>
      <c r="R1034">
        <v>2023</v>
      </c>
      <c r="S1034" t="s">
        <v>499</v>
      </c>
      <c r="T1034" t="s">
        <v>64</v>
      </c>
      <c r="U1034" t="s">
        <v>59</v>
      </c>
    </row>
    <row r="1035" spans="1:21" x14ac:dyDescent="0.3">
      <c r="A1035" t="s">
        <v>42</v>
      </c>
      <c r="B1035" t="s">
        <v>578</v>
      </c>
      <c r="C1035" t="s">
        <v>32</v>
      </c>
      <c r="D1035" t="s">
        <v>68</v>
      </c>
      <c r="E1035" s="2">
        <v>2699.78</v>
      </c>
      <c r="F1035" s="2">
        <v>10</v>
      </c>
      <c r="G1035" s="2">
        <v>350</v>
      </c>
      <c r="H1035" s="2">
        <v>944923</v>
      </c>
      <c r="I1035">
        <v>47246.15</v>
      </c>
      <c r="J1035" s="2">
        <v>897676.85</v>
      </c>
      <c r="K1035" s="2">
        <v>897.68</v>
      </c>
      <c r="L1035" s="2">
        <v>26997.8</v>
      </c>
      <c r="M1035" s="2">
        <v>870679.05</v>
      </c>
      <c r="N1035" s="2">
        <v>870.68</v>
      </c>
      <c r="O1035" s="3">
        <v>45097</v>
      </c>
      <c r="P1035" t="s">
        <v>151</v>
      </c>
      <c r="Q1035" t="s">
        <v>73</v>
      </c>
      <c r="R1035">
        <v>2023</v>
      </c>
      <c r="S1035" t="s">
        <v>579</v>
      </c>
      <c r="T1035" t="s">
        <v>36</v>
      </c>
      <c r="U1035" t="s">
        <v>37</v>
      </c>
    </row>
    <row r="1036" spans="1:21" x14ac:dyDescent="0.3">
      <c r="A1036" t="s">
        <v>47</v>
      </c>
      <c r="B1036" t="s">
        <v>520</v>
      </c>
      <c r="C1036" t="s">
        <v>23</v>
      </c>
      <c r="D1036" t="s">
        <v>158</v>
      </c>
      <c r="E1036" s="2">
        <v>1801.21</v>
      </c>
      <c r="F1036" s="2">
        <v>5</v>
      </c>
      <c r="G1036" s="2">
        <v>12</v>
      </c>
      <c r="H1036" s="2">
        <v>21614.52</v>
      </c>
      <c r="I1036">
        <v>2161.4499999999998</v>
      </c>
      <c r="J1036" s="2">
        <v>19453.07</v>
      </c>
      <c r="K1036" s="2">
        <v>19.45</v>
      </c>
      <c r="L1036" s="2">
        <v>9006.0499999999993</v>
      </c>
      <c r="M1036" s="2">
        <v>10447.02</v>
      </c>
      <c r="N1036" s="2">
        <v>10.45</v>
      </c>
      <c r="O1036" s="3">
        <v>45098</v>
      </c>
      <c r="P1036" t="s">
        <v>151</v>
      </c>
      <c r="Q1036" t="s">
        <v>73</v>
      </c>
      <c r="R1036">
        <v>2023</v>
      </c>
      <c r="S1036" t="s">
        <v>521</v>
      </c>
      <c r="T1036" t="s">
        <v>28</v>
      </c>
      <c r="U1036" t="s">
        <v>54</v>
      </c>
    </row>
    <row r="1037" spans="1:21" x14ac:dyDescent="0.3">
      <c r="A1037" t="s">
        <v>38</v>
      </c>
      <c r="B1037" t="s">
        <v>556</v>
      </c>
      <c r="C1037" t="s">
        <v>61</v>
      </c>
      <c r="D1037" t="s">
        <v>228</v>
      </c>
      <c r="E1037" s="2">
        <v>657.62</v>
      </c>
      <c r="F1037" s="2">
        <v>250</v>
      </c>
      <c r="G1037" s="2">
        <v>300</v>
      </c>
      <c r="H1037" s="2">
        <v>197286</v>
      </c>
      <c r="I1037">
        <v>29592.9</v>
      </c>
      <c r="J1037" s="2">
        <v>167693.1</v>
      </c>
      <c r="K1037" s="2">
        <v>167.69</v>
      </c>
      <c r="L1037" s="2">
        <v>164405</v>
      </c>
      <c r="M1037" s="2">
        <v>3288.1</v>
      </c>
      <c r="N1037" s="2">
        <v>3.29</v>
      </c>
      <c r="O1037" s="3">
        <v>45099</v>
      </c>
      <c r="P1037" t="s">
        <v>151</v>
      </c>
      <c r="Q1037" t="s">
        <v>73</v>
      </c>
      <c r="R1037">
        <v>2023</v>
      </c>
      <c r="S1037" t="s">
        <v>557</v>
      </c>
      <c r="T1037" t="s">
        <v>64</v>
      </c>
      <c r="U1037" t="s">
        <v>65</v>
      </c>
    </row>
    <row r="1038" spans="1:21" x14ac:dyDescent="0.3">
      <c r="A1038" t="s">
        <v>30</v>
      </c>
      <c r="B1038" t="s">
        <v>590</v>
      </c>
      <c r="C1038" t="s">
        <v>56</v>
      </c>
      <c r="D1038" t="s">
        <v>228</v>
      </c>
      <c r="E1038" s="2">
        <v>715.78</v>
      </c>
      <c r="F1038" s="2">
        <v>120</v>
      </c>
      <c r="G1038" s="2">
        <v>15</v>
      </c>
      <c r="H1038" s="2">
        <v>10736.7</v>
      </c>
      <c r="I1038">
        <v>1610.51</v>
      </c>
      <c r="J1038" s="2">
        <v>9126.19</v>
      </c>
      <c r="K1038" s="2">
        <v>9.1300000000000008</v>
      </c>
      <c r="L1038" s="2">
        <v>85893.6</v>
      </c>
      <c r="M1038" s="2">
        <v>-76767.41</v>
      </c>
      <c r="N1038" s="2">
        <v>-76.77</v>
      </c>
      <c r="O1038" s="3">
        <v>45100</v>
      </c>
      <c r="P1038" t="s">
        <v>151</v>
      </c>
      <c r="Q1038" t="s">
        <v>73</v>
      </c>
      <c r="R1038">
        <v>2023</v>
      </c>
      <c r="S1038" t="s">
        <v>591</v>
      </c>
      <c r="T1038" t="s">
        <v>58</v>
      </c>
      <c r="U1038" t="s">
        <v>59</v>
      </c>
    </row>
    <row r="1039" spans="1:21" x14ac:dyDescent="0.3">
      <c r="A1039" t="s">
        <v>42</v>
      </c>
      <c r="B1039" t="s">
        <v>590</v>
      </c>
      <c r="C1039" t="s">
        <v>56</v>
      </c>
      <c r="D1039" t="s">
        <v>68</v>
      </c>
      <c r="E1039" s="2">
        <v>1147.8699999999999</v>
      </c>
      <c r="F1039" s="2">
        <v>120</v>
      </c>
      <c r="G1039" s="2">
        <v>350</v>
      </c>
      <c r="H1039" s="2">
        <v>401754.5</v>
      </c>
      <c r="I1039">
        <v>20087.73</v>
      </c>
      <c r="J1039" s="2">
        <v>381666.77</v>
      </c>
      <c r="K1039" s="2">
        <v>381.67</v>
      </c>
      <c r="L1039" s="2">
        <v>137744.4</v>
      </c>
      <c r="M1039" s="2">
        <v>243922.37</v>
      </c>
      <c r="N1039" s="2">
        <v>243.92</v>
      </c>
      <c r="O1039" s="3">
        <v>45101</v>
      </c>
      <c r="P1039" t="s">
        <v>151</v>
      </c>
      <c r="Q1039" t="s">
        <v>73</v>
      </c>
      <c r="R1039">
        <v>2023</v>
      </c>
      <c r="S1039" t="s">
        <v>591</v>
      </c>
      <c r="T1039" t="s">
        <v>58</v>
      </c>
      <c r="U1039" t="s">
        <v>65</v>
      </c>
    </row>
    <row r="1040" spans="1:21" x14ac:dyDescent="0.3">
      <c r="A1040" t="s">
        <v>38</v>
      </c>
      <c r="B1040" t="s">
        <v>564</v>
      </c>
      <c r="C1040" t="s">
        <v>23</v>
      </c>
      <c r="D1040" t="s">
        <v>158</v>
      </c>
      <c r="E1040" s="2">
        <v>853.91</v>
      </c>
      <c r="F1040" s="2">
        <v>5</v>
      </c>
      <c r="G1040" s="2">
        <v>300</v>
      </c>
      <c r="H1040" s="2">
        <v>256173</v>
      </c>
      <c r="I1040">
        <v>25617.3</v>
      </c>
      <c r="J1040" s="2">
        <v>230555.7</v>
      </c>
      <c r="K1040" s="2">
        <v>230.56</v>
      </c>
      <c r="L1040" s="2">
        <v>4269.55</v>
      </c>
      <c r="M1040" s="2">
        <v>226286.15</v>
      </c>
      <c r="N1040" s="2">
        <v>226.29</v>
      </c>
      <c r="O1040" s="3">
        <v>45102</v>
      </c>
      <c r="P1040" t="s">
        <v>151</v>
      </c>
      <c r="Q1040" t="s">
        <v>73</v>
      </c>
      <c r="R1040">
        <v>2023</v>
      </c>
      <c r="S1040" t="s">
        <v>565</v>
      </c>
      <c r="T1040" t="s">
        <v>28</v>
      </c>
      <c r="U1040" t="s">
        <v>51</v>
      </c>
    </row>
    <row r="1041" spans="1:21" x14ac:dyDescent="0.3">
      <c r="A1041" t="s">
        <v>38</v>
      </c>
      <c r="B1041" t="s">
        <v>562</v>
      </c>
      <c r="C1041" t="s">
        <v>61</v>
      </c>
      <c r="D1041" t="s">
        <v>24</v>
      </c>
      <c r="E1041" s="2">
        <v>978</v>
      </c>
      <c r="F1041" s="2">
        <v>250</v>
      </c>
      <c r="G1041" s="2">
        <v>300</v>
      </c>
      <c r="H1041" s="2">
        <v>293400</v>
      </c>
      <c r="I1041">
        <v>0</v>
      </c>
      <c r="J1041" s="2">
        <v>293400</v>
      </c>
      <c r="K1041" s="2">
        <v>293.39999999999998</v>
      </c>
      <c r="L1041" s="2">
        <v>244500</v>
      </c>
      <c r="M1041" s="2">
        <v>48900</v>
      </c>
      <c r="N1041" s="2">
        <v>48.9</v>
      </c>
      <c r="O1041" s="3">
        <v>45103</v>
      </c>
      <c r="P1041" t="s">
        <v>151</v>
      </c>
      <c r="Q1041" t="s">
        <v>73</v>
      </c>
      <c r="R1041">
        <v>2023</v>
      </c>
      <c r="S1041" t="s">
        <v>563</v>
      </c>
      <c r="T1041" t="s">
        <v>64</v>
      </c>
      <c r="U1041" t="s">
        <v>46</v>
      </c>
    </row>
    <row r="1042" spans="1:21" x14ac:dyDescent="0.3">
      <c r="A1042" t="s">
        <v>38</v>
      </c>
      <c r="B1042" t="s">
        <v>354</v>
      </c>
      <c r="C1042" t="s">
        <v>95</v>
      </c>
      <c r="D1042" t="s">
        <v>228</v>
      </c>
      <c r="E1042" s="2">
        <v>819.22</v>
      </c>
      <c r="F1042" s="2">
        <v>260</v>
      </c>
      <c r="G1042" s="2">
        <v>300</v>
      </c>
      <c r="H1042" s="2">
        <v>245766</v>
      </c>
      <c r="I1042">
        <v>36864.9</v>
      </c>
      <c r="J1042" s="2">
        <v>208901.1</v>
      </c>
      <c r="K1042" s="2">
        <v>208.9</v>
      </c>
      <c r="L1042" s="2">
        <v>212997.2</v>
      </c>
      <c r="M1042" s="2">
        <v>-4096.1000000000004</v>
      </c>
      <c r="N1042" s="2">
        <v>-4.0999999999999996</v>
      </c>
      <c r="O1042" s="3">
        <v>45104</v>
      </c>
      <c r="P1042" t="s">
        <v>151</v>
      </c>
      <c r="Q1042" t="s">
        <v>73</v>
      </c>
      <c r="R1042">
        <v>2023</v>
      </c>
      <c r="S1042" t="s">
        <v>355</v>
      </c>
      <c r="T1042" t="s">
        <v>97</v>
      </c>
      <c r="U1042" t="s">
        <v>54</v>
      </c>
    </row>
    <row r="1043" spans="1:21" x14ac:dyDescent="0.3">
      <c r="A1043" t="s">
        <v>42</v>
      </c>
      <c r="B1043" t="s">
        <v>564</v>
      </c>
      <c r="C1043" t="s">
        <v>67</v>
      </c>
      <c r="D1043" t="s">
        <v>24</v>
      </c>
      <c r="E1043" s="2">
        <v>1563.81</v>
      </c>
      <c r="F1043" s="2">
        <v>3</v>
      </c>
      <c r="G1043" s="2">
        <v>350</v>
      </c>
      <c r="H1043" s="2">
        <v>547333.5</v>
      </c>
      <c r="I1043">
        <v>0</v>
      </c>
      <c r="J1043" s="2">
        <v>547333.5</v>
      </c>
      <c r="K1043" s="2">
        <v>547.33000000000004</v>
      </c>
      <c r="L1043" s="2">
        <v>4691.43</v>
      </c>
      <c r="M1043" s="2">
        <v>542642.06999999995</v>
      </c>
      <c r="N1043" s="2">
        <v>542.64</v>
      </c>
      <c r="O1043" s="3">
        <v>45104</v>
      </c>
      <c r="P1043" t="s">
        <v>151</v>
      </c>
      <c r="Q1043" t="s">
        <v>73</v>
      </c>
      <c r="R1043">
        <v>2023</v>
      </c>
      <c r="S1043" t="s">
        <v>565</v>
      </c>
      <c r="T1043" t="s">
        <v>70</v>
      </c>
      <c r="U1043" t="s">
        <v>46</v>
      </c>
    </row>
    <row r="1044" spans="1:21" x14ac:dyDescent="0.3">
      <c r="A1044" t="s">
        <v>42</v>
      </c>
      <c r="B1044" t="s">
        <v>588</v>
      </c>
      <c r="C1044" t="s">
        <v>67</v>
      </c>
      <c r="D1044" t="s">
        <v>158</v>
      </c>
      <c r="E1044" s="2">
        <v>3463.05</v>
      </c>
      <c r="F1044" s="2">
        <v>3</v>
      </c>
      <c r="G1044" s="2">
        <v>350</v>
      </c>
      <c r="H1044" s="2">
        <v>1212067.5</v>
      </c>
      <c r="I1044">
        <v>121206.75</v>
      </c>
      <c r="J1044" s="2">
        <v>1090860.75</v>
      </c>
      <c r="K1044" s="2">
        <v>1090.8599999999999</v>
      </c>
      <c r="L1044" s="2">
        <v>10389.15</v>
      </c>
      <c r="M1044" s="2">
        <v>1080471.6000000001</v>
      </c>
      <c r="N1044" s="2">
        <v>1080.47</v>
      </c>
      <c r="O1044" s="3">
        <v>45105</v>
      </c>
      <c r="P1044" t="s">
        <v>151</v>
      </c>
      <c r="Q1044" t="s">
        <v>73</v>
      </c>
      <c r="R1044">
        <v>2023</v>
      </c>
      <c r="S1044" t="s">
        <v>589</v>
      </c>
      <c r="T1044" t="s">
        <v>70</v>
      </c>
      <c r="U1044" t="s">
        <v>41</v>
      </c>
    </row>
    <row r="1045" spans="1:21" x14ac:dyDescent="0.3">
      <c r="A1045" t="s">
        <v>38</v>
      </c>
      <c r="B1045" t="s">
        <v>344</v>
      </c>
      <c r="C1045" t="s">
        <v>95</v>
      </c>
      <c r="D1045" t="s">
        <v>228</v>
      </c>
      <c r="E1045" s="2">
        <v>308.52</v>
      </c>
      <c r="F1045" s="2">
        <v>260</v>
      </c>
      <c r="G1045" s="2">
        <v>300</v>
      </c>
      <c r="H1045" s="2">
        <v>92556</v>
      </c>
      <c r="I1045">
        <v>13883.4</v>
      </c>
      <c r="J1045" s="2">
        <v>78672.600000000006</v>
      </c>
      <c r="K1045" s="2">
        <v>78.67</v>
      </c>
      <c r="L1045" s="2">
        <v>80215.199999999997</v>
      </c>
      <c r="M1045" s="2">
        <v>-1542.6</v>
      </c>
      <c r="N1045" s="2">
        <v>-1.54</v>
      </c>
      <c r="O1045" s="3">
        <v>45105</v>
      </c>
      <c r="P1045" t="s">
        <v>151</v>
      </c>
      <c r="Q1045" t="s">
        <v>73</v>
      </c>
      <c r="R1045">
        <v>2023</v>
      </c>
      <c r="S1045" t="s">
        <v>345</v>
      </c>
      <c r="T1045" t="s">
        <v>97</v>
      </c>
      <c r="U1045" t="s">
        <v>29</v>
      </c>
    </row>
    <row r="1046" spans="1:21" x14ac:dyDescent="0.3">
      <c r="A1046" t="s">
        <v>30</v>
      </c>
      <c r="B1046" t="s">
        <v>390</v>
      </c>
      <c r="C1046" t="s">
        <v>32</v>
      </c>
      <c r="D1046" t="s">
        <v>24</v>
      </c>
      <c r="E1046" s="2">
        <v>874.24</v>
      </c>
      <c r="F1046" s="2">
        <v>10</v>
      </c>
      <c r="G1046" s="2">
        <v>15</v>
      </c>
      <c r="H1046" s="2">
        <v>13113.6</v>
      </c>
      <c r="I1046">
        <v>0</v>
      </c>
      <c r="J1046" s="2">
        <v>13113.6</v>
      </c>
      <c r="K1046" s="2">
        <v>13.11</v>
      </c>
      <c r="L1046" s="2">
        <v>8742.4</v>
      </c>
      <c r="M1046" s="2">
        <v>4371.2</v>
      </c>
      <c r="N1046" s="2">
        <v>4.37</v>
      </c>
      <c r="O1046" s="3">
        <v>45105</v>
      </c>
      <c r="P1046" t="s">
        <v>151</v>
      </c>
      <c r="Q1046" t="s">
        <v>73</v>
      </c>
      <c r="R1046">
        <v>2023</v>
      </c>
      <c r="S1046" t="s">
        <v>391</v>
      </c>
      <c r="T1046" t="s">
        <v>36</v>
      </c>
      <c r="U1046" t="s">
        <v>65</v>
      </c>
    </row>
    <row r="1047" spans="1:21" x14ac:dyDescent="0.3">
      <c r="A1047" t="s">
        <v>38</v>
      </c>
      <c r="B1047" t="s">
        <v>592</v>
      </c>
      <c r="C1047" t="s">
        <v>95</v>
      </c>
      <c r="D1047" t="s">
        <v>68</v>
      </c>
      <c r="E1047" s="2">
        <v>419.18</v>
      </c>
      <c r="F1047" s="2">
        <v>260</v>
      </c>
      <c r="G1047" s="2">
        <v>300</v>
      </c>
      <c r="H1047" s="2">
        <v>125754</v>
      </c>
      <c r="I1047">
        <v>6287.7</v>
      </c>
      <c r="J1047" s="2">
        <v>119466.3</v>
      </c>
      <c r="K1047" s="2">
        <v>119.47</v>
      </c>
      <c r="L1047" s="2">
        <v>108986.8</v>
      </c>
      <c r="M1047" s="2">
        <v>10479.5</v>
      </c>
      <c r="N1047" s="2">
        <v>10.48</v>
      </c>
      <c r="O1047" s="3">
        <v>45106</v>
      </c>
      <c r="P1047" t="s">
        <v>151</v>
      </c>
      <c r="Q1047" t="s">
        <v>73</v>
      </c>
      <c r="R1047">
        <v>2023</v>
      </c>
      <c r="S1047" t="s">
        <v>593</v>
      </c>
      <c r="T1047" t="s">
        <v>97</v>
      </c>
      <c r="U1047" t="s">
        <v>65</v>
      </c>
    </row>
    <row r="1048" spans="1:21" x14ac:dyDescent="0.3">
      <c r="A1048" t="s">
        <v>42</v>
      </c>
      <c r="B1048" t="s">
        <v>464</v>
      </c>
      <c r="C1048" t="s">
        <v>95</v>
      </c>
      <c r="D1048" t="s">
        <v>24</v>
      </c>
      <c r="E1048" s="2">
        <v>3043.52</v>
      </c>
      <c r="F1048" s="2">
        <v>260</v>
      </c>
      <c r="G1048" s="2">
        <v>350</v>
      </c>
      <c r="H1048" s="2">
        <v>1065232</v>
      </c>
      <c r="I1048">
        <v>0</v>
      </c>
      <c r="J1048" s="2">
        <v>1065232</v>
      </c>
      <c r="K1048" s="2">
        <v>1065.23</v>
      </c>
      <c r="L1048" s="2">
        <v>791315.2</v>
      </c>
      <c r="M1048" s="2">
        <v>273916.79999999999</v>
      </c>
      <c r="N1048" s="2">
        <v>273.92</v>
      </c>
      <c r="O1048" s="3">
        <v>45106</v>
      </c>
      <c r="P1048" t="s">
        <v>151</v>
      </c>
      <c r="Q1048" t="s">
        <v>73</v>
      </c>
      <c r="R1048">
        <v>2023</v>
      </c>
      <c r="S1048" t="s">
        <v>465</v>
      </c>
      <c r="T1048" t="s">
        <v>97</v>
      </c>
      <c r="U1048" t="s">
        <v>46</v>
      </c>
    </row>
    <row r="1049" spans="1:21" x14ac:dyDescent="0.3">
      <c r="A1049" t="s">
        <v>42</v>
      </c>
      <c r="B1049" t="s">
        <v>518</v>
      </c>
      <c r="C1049" t="s">
        <v>67</v>
      </c>
      <c r="D1049" t="s">
        <v>228</v>
      </c>
      <c r="E1049" s="2">
        <v>1532.75</v>
      </c>
      <c r="F1049" s="2">
        <v>3</v>
      </c>
      <c r="G1049" s="2">
        <v>350</v>
      </c>
      <c r="H1049" s="2">
        <v>536462.5</v>
      </c>
      <c r="I1049">
        <v>80469.38</v>
      </c>
      <c r="J1049" s="2">
        <v>455993.12</v>
      </c>
      <c r="K1049" s="2">
        <v>455.99</v>
      </c>
      <c r="L1049" s="2">
        <v>4598.25</v>
      </c>
      <c r="M1049" s="2">
        <v>451394.87</v>
      </c>
      <c r="N1049" s="2">
        <v>451.39</v>
      </c>
      <c r="O1049" s="3">
        <v>45106</v>
      </c>
      <c r="P1049" t="s">
        <v>151</v>
      </c>
      <c r="Q1049" t="s">
        <v>73</v>
      </c>
      <c r="R1049">
        <v>2023</v>
      </c>
      <c r="S1049" t="s">
        <v>519</v>
      </c>
      <c r="T1049" t="s">
        <v>70</v>
      </c>
      <c r="U1049" t="s">
        <v>65</v>
      </c>
    </row>
    <row r="1050" spans="1:21" x14ac:dyDescent="0.3">
      <c r="A1050" t="s">
        <v>38</v>
      </c>
      <c r="B1050" t="s">
        <v>512</v>
      </c>
      <c r="C1050" t="s">
        <v>56</v>
      </c>
      <c r="D1050" t="s">
        <v>68</v>
      </c>
      <c r="E1050" s="2">
        <v>870.12</v>
      </c>
      <c r="F1050" s="2">
        <v>120</v>
      </c>
      <c r="G1050" s="2">
        <v>300</v>
      </c>
      <c r="H1050" s="2">
        <v>261036</v>
      </c>
      <c r="I1050">
        <v>13051.8</v>
      </c>
      <c r="J1050" s="2">
        <v>247984.2</v>
      </c>
      <c r="K1050" s="2">
        <v>247.98</v>
      </c>
      <c r="L1050" s="2">
        <v>104414.39999999999</v>
      </c>
      <c r="M1050" s="2">
        <v>143569.79999999999</v>
      </c>
      <c r="N1050" s="2">
        <v>143.57</v>
      </c>
      <c r="O1050" s="3">
        <v>45106</v>
      </c>
      <c r="P1050" t="s">
        <v>151</v>
      </c>
      <c r="Q1050" t="s">
        <v>73</v>
      </c>
      <c r="R1050">
        <v>2023</v>
      </c>
      <c r="S1050" t="s">
        <v>513</v>
      </c>
      <c r="T1050" t="s">
        <v>58</v>
      </c>
      <c r="U1050" t="s">
        <v>51</v>
      </c>
    </row>
    <row r="1051" spans="1:21" x14ac:dyDescent="0.3">
      <c r="A1051" t="s">
        <v>38</v>
      </c>
      <c r="B1051" t="s">
        <v>594</v>
      </c>
      <c r="C1051" t="s">
        <v>23</v>
      </c>
      <c r="D1051" t="s">
        <v>228</v>
      </c>
      <c r="E1051" s="2">
        <v>239.72</v>
      </c>
      <c r="F1051" s="2">
        <v>5</v>
      </c>
      <c r="G1051" s="2">
        <v>300</v>
      </c>
      <c r="H1051" s="2">
        <v>71916</v>
      </c>
      <c r="I1051">
        <v>10787.4</v>
      </c>
      <c r="J1051" s="2">
        <v>61128.6</v>
      </c>
      <c r="K1051" s="2">
        <v>61.13</v>
      </c>
      <c r="L1051" s="2">
        <v>1198.5999999999999</v>
      </c>
      <c r="M1051" s="2">
        <v>59930</v>
      </c>
      <c r="N1051" s="2">
        <v>59.93</v>
      </c>
      <c r="O1051" s="3">
        <v>45107</v>
      </c>
      <c r="P1051" t="s">
        <v>151</v>
      </c>
      <c r="Q1051" t="s">
        <v>73</v>
      </c>
      <c r="R1051">
        <v>2023</v>
      </c>
      <c r="S1051" t="s">
        <v>595</v>
      </c>
      <c r="T1051" t="s">
        <v>28</v>
      </c>
      <c r="U1051" t="s">
        <v>46</v>
      </c>
    </row>
    <row r="1052" spans="1:21" x14ac:dyDescent="0.3">
      <c r="A1052" t="s">
        <v>30</v>
      </c>
      <c r="B1052" t="s">
        <v>540</v>
      </c>
      <c r="C1052" t="s">
        <v>95</v>
      </c>
      <c r="D1052" t="s">
        <v>68</v>
      </c>
      <c r="E1052" s="2">
        <v>903.63</v>
      </c>
      <c r="F1052" s="2">
        <v>260</v>
      </c>
      <c r="G1052" s="2">
        <v>15</v>
      </c>
      <c r="H1052" s="2">
        <v>13554.45</v>
      </c>
      <c r="I1052">
        <v>677.72</v>
      </c>
      <c r="J1052" s="2">
        <v>12876.73</v>
      </c>
      <c r="K1052" s="2">
        <v>12.88</v>
      </c>
      <c r="L1052" s="2">
        <v>234943.8</v>
      </c>
      <c r="M1052" s="2">
        <v>-222067.07</v>
      </c>
      <c r="N1052" s="2">
        <v>-222.07</v>
      </c>
      <c r="O1052" s="3">
        <v>45107</v>
      </c>
      <c r="P1052" t="s">
        <v>151</v>
      </c>
      <c r="Q1052" t="s">
        <v>73</v>
      </c>
      <c r="R1052">
        <v>2023</v>
      </c>
      <c r="S1052" t="s">
        <v>541</v>
      </c>
      <c r="T1052" t="s">
        <v>97</v>
      </c>
      <c r="U1052" t="s">
        <v>59</v>
      </c>
    </row>
    <row r="1053" spans="1:21" x14ac:dyDescent="0.3">
      <c r="A1053" t="s">
        <v>21</v>
      </c>
      <c r="B1053" t="s">
        <v>572</v>
      </c>
      <c r="C1053" t="s">
        <v>95</v>
      </c>
      <c r="D1053" t="s">
        <v>24</v>
      </c>
      <c r="E1053" s="2">
        <v>1948.19</v>
      </c>
      <c r="F1053" s="2">
        <v>260</v>
      </c>
      <c r="G1053" s="2">
        <v>125</v>
      </c>
      <c r="H1053" s="2">
        <v>243523.75</v>
      </c>
      <c r="I1053">
        <v>0</v>
      </c>
      <c r="J1053" s="2">
        <v>243523.75</v>
      </c>
      <c r="K1053" s="2">
        <v>243.52</v>
      </c>
      <c r="L1053" s="2">
        <v>506529.4</v>
      </c>
      <c r="M1053" s="2">
        <v>-263005.65000000002</v>
      </c>
      <c r="N1053" s="2">
        <v>-263.01</v>
      </c>
      <c r="O1053" s="3">
        <v>45108</v>
      </c>
      <c r="P1053" t="s">
        <v>49</v>
      </c>
      <c r="Q1053" t="s">
        <v>26</v>
      </c>
      <c r="R1053">
        <v>2023</v>
      </c>
      <c r="S1053" t="s">
        <v>573</v>
      </c>
      <c r="T1053" t="s">
        <v>97</v>
      </c>
      <c r="U1053" t="s">
        <v>41</v>
      </c>
    </row>
    <row r="1054" spans="1:21" x14ac:dyDescent="0.3">
      <c r="A1054" t="s">
        <v>47</v>
      </c>
      <c r="B1054" t="s">
        <v>390</v>
      </c>
      <c r="C1054" t="s">
        <v>23</v>
      </c>
      <c r="D1054" t="s">
        <v>68</v>
      </c>
      <c r="E1054" s="2">
        <v>878.59</v>
      </c>
      <c r="F1054" s="2">
        <v>5</v>
      </c>
      <c r="G1054" s="2">
        <v>12</v>
      </c>
      <c r="H1054" s="2">
        <v>10543.08</v>
      </c>
      <c r="I1054">
        <v>527.15</v>
      </c>
      <c r="J1054" s="2">
        <v>10015.93</v>
      </c>
      <c r="K1054" s="2">
        <v>10.02</v>
      </c>
      <c r="L1054" s="2">
        <v>4392.95</v>
      </c>
      <c r="M1054" s="2">
        <v>5622.98</v>
      </c>
      <c r="N1054" s="2">
        <v>5.62</v>
      </c>
      <c r="O1054" s="3">
        <v>45108</v>
      </c>
      <c r="P1054" t="s">
        <v>49</v>
      </c>
      <c r="Q1054" t="s">
        <v>26</v>
      </c>
      <c r="R1054">
        <v>2023</v>
      </c>
      <c r="S1054" t="s">
        <v>391</v>
      </c>
      <c r="T1054" t="s">
        <v>28</v>
      </c>
      <c r="U1054" t="s">
        <v>51</v>
      </c>
    </row>
    <row r="1055" spans="1:21" x14ac:dyDescent="0.3">
      <c r="A1055" t="s">
        <v>42</v>
      </c>
      <c r="B1055" t="s">
        <v>498</v>
      </c>
      <c r="C1055" t="s">
        <v>61</v>
      </c>
      <c r="D1055" t="s">
        <v>158</v>
      </c>
      <c r="E1055" s="2">
        <v>2376.9899999999998</v>
      </c>
      <c r="F1055" s="2">
        <v>250</v>
      </c>
      <c r="G1055" s="2">
        <v>350</v>
      </c>
      <c r="H1055" s="2">
        <v>831946.5</v>
      </c>
      <c r="I1055">
        <v>83194.649999999994</v>
      </c>
      <c r="J1055" s="2">
        <v>748751.85</v>
      </c>
      <c r="K1055" s="2">
        <v>748.75</v>
      </c>
      <c r="L1055" s="2">
        <v>594247.5</v>
      </c>
      <c r="M1055" s="2">
        <v>154504.35</v>
      </c>
      <c r="N1055" s="2">
        <v>154.5</v>
      </c>
      <c r="O1055" s="3">
        <v>45109</v>
      </c>
      <c r="P1055" t="s">
        <v>49</v>
      </c>
      <c r="Q1055" t="s">
        <v>26</v>
      </c>
      <c r="R1055">
        <v>2023</v>
      </c>
      <c r="S1055" t="s">
        <v>499</v>
      </c>
      <c r="T1055" t="s">
        <v>64</v>
      </c>
      <c r="U1055" t="s">
        <v>46</v>
      </c>
    </row>
    <row r="1056" spans="1:21" x14ac:dyDescent="0.3">
      <c r="A1056" t="s">
        <v>38</v>
      </c>
      <c r="B1056" t="s">
        <v>394</v>
      </c>
      <c r="C1056" t="s">
        <v>95</v>
      </c>
      <c r="D1056" t="s">
        <v>228</v>
      </c>
      <c r="E1056" s="2">
        <v>667.59</v>
      </c>
      <c r="F1056" s="2">
        <v>260</v>
      </c>
      <c r="G1056" s="2">
        <v>300</v>
      </c>
      <c r="H1056" s="2">
        <v>200277</v>
      </c>
      <c r="I1056">
        <v>30041.55</v>
      </c>
      <c r="J1056" s="2">
        <v>170235.45</v>
      </c>
      <c r="K1056" s="2">
        <v>170.24</v>
      </c>
      <c r="L1056" s="2">
        <v>173573.4</v>
      </c>
      <c r="M1056" s="2">
        <v>-3337.95</v>
      </c>
      <c r="N1056" s="2">
        <v>-3.34</v>
      </c>
      <c r="O1056" s="3">
        <v>45110</v>
      </c>
      <c r="P1056" t="s">
        <v>49</v>
      </c>
      <c r="Q1056" t="s">
        <v>26</v>
      </c>
      <c r="R1056">
        <v>2023</v>
      </c>
      <c r="S1056" t="s">
        <v>395</v>
      </c>
      <c r="T1056" t="s">
        <v>97</v>
      </c>
      <c r="U1056" t="s">
        <v>29</v>
      </c>
    </row>
    <row r="1057" spans="1:21" x14ac:dyDescent="0.3">
      <c r="A1057" t="s">
        <v>38</v>
      </c>
      <c r="B1057" t="s">
        <v>430</v>
      </c>
      <c r="C1057" t="s">
        <v>67</v>
      </c>
      <c r="D1057" t="s">
        <v>158</v>
      </c>
      <c r="E1057" s="2">
        <v>438.78</v>
      </c>
      <c r="F1057" s="2">
        <v>3</v>
      </c>
      <c r="G1057" s="2">
        <v>300</v>
      </c>
      <c r="H1057" s="2">
        <v>131634</v>
      </c>
      <c r="I1057">
        <v>13163.4</v>
      </c>
      <c r="J1057" s="2">
        <v>118470.6</v>
      </c>
      <c r="K1057" s="2">
        <v>118.47</v>
      </c>
      <c r="L1057" s="2">
        <v>1316.34</v>
      </c>
      <c r="M1057" s="2">
        <v>117154.26</v>
      </c>
      <c r="N1057" s="2">
        <v>117.15</v>
      </c>
      <c r="O1057" s="3">
        <v>45110</v>
      </c>
      <c r="P1057" t="s">
        <v>49</v>
      </c>
      <c r="Q1057" t="s">
        <v>26</v>
      </c>
      <c r="R1057">
        <v>2023</v>
      </c>
      <c r="S1057" t="s">
        <v>431</v>
      </c>
      <c r="T1057" t="s">
        <v>70</v>
      </c>
      <c r="U1057" t="s">
        <v>37</v>
      </c>
    </row>
    <row r="1058" spans="1:21" x14ac:dyDescent="0.3">
      <c r="A1058" t="s">
        <v>21</v>
      </c>
      <c r="B1058" t="s">
        <v>408</v>
      </c>
      <c r="C1058" t="s">
        <v>56</v>
      </c>
      <c r="D1058" t="s">
        <v>158</v>
      </c>
      <c r="E1058" s="2">
        <v>2281.19</v>
      </c>
      <c r="F1058" s="2">
        <v>120</v>
      </c>
      <c r="G1058" s="2">
        <v>125</v>
      </c>
      <c r="H1058" s="2">
        <v>285148.75</v>
      </c>
      <c r="I1058">
        <v>28514.880000000001</v>
      </c>
      <c r="J1058" s="2">
        <v>256633.87</v>
      </c>
      <c r="K1058" s="2">
        <v>256.63</v>
      </c>
      <c r="L1058" s="2">
        <v>273742.8</v>
      </c>
      <c r="M1058" s="2">
        <v>-17108.93</v>
      </c>
      <c r="N1058" s="2">
        <v>-17.11</v>
      </c>
      <c r="O1058" s="3">
        <v>45111</v>
      </c>
      <c r="P1058" t="s">
        <v>49</v>
      </c>
      <c r="Q1058" t="s">
        <v>26</v>
      </c>
      <c r="R1058">
        <v>2023</v>
      </c>
      <c r="S1058" t="s">
        <v>409</v>
      </c>
      <c r="T1058" t="s">
        <v>58</v>
      </c>
      <c r="U1058" t="s">
        <v>51</v>
      </c>
    </row>
    <row r="1059" spans="1:21" x14ac:dyDescent="0.3">
      <c r="A1059" t="s">
        <v>38</v>
      </c>
      <c r="B1059" t="s">
        <v>472</v>
      </c>
      <c r="C1059" t="s">
        <v>32</v>
      </c>
      <c r="D1059" t="s">
        <v>68</v>
      </c>
      <c r="E1059" s="2">
        <v>613.83000000000004</v>
      </c>
      <c r="F1059" s="2">
        <v>10</v>
      </c>
      <c r="G1059" s="2">
        <v>300</v>
      </c>
      <c r="H1059" s="2">
        <v>184149</v>
      </c>
      <c r="I1059">
        <v>9207.4500000000007</v>
      </c>
      <c r="J1059" s="2">
        <v>174941.55</v>
      </c>
      <c r="K1059" s="2">
        <v>174.94</v>
      </c>
      <c r="L1059" s="2">
        <v>6138.3</v>
      </c>
      <c r="M1059" s="2">
        <v>168803.25</v>
      </c>
      <c r="N1059" s="2">
        <v>168.8</v>
      </c>
      <c r="O1059" s="3">
        <v>45111</v>
      </c>
      <c r="P1059" t="s">
        <v>49</v>
      </c>
      <c r="Q1059" t="s">
        <v>26</v>
      </c>
      <c r="R1059">
        <v>2023</v>
      </c>
      <c r="S1059" t="s">
        <v>473</v>
      </c>
      <c r="T1059" t="s">
        <v>36</v>
      </c>
      <c r="U1059" t="s">
        <v>46</v>
      </c>
    </row>
    <row r="1060" spans="1:21" x14ac:dyDescent="0.3">
      <c r="A1060" t="s">
        <v>47</v>
      </c>
      <c r="B1060" t="s">
        <v>486</v>
      </c>
      <c r="C1060" t="s">
        <v>61</v>
      </c>
      <c r="D1060" t="s">
        <v>158</v>
      </c>
      <c r="E1060" s="2">
        <v>1521.13</v>
      </c>
      <c r="F1060" s="2">
        <v>250</v>
      </c>
      <c r="G1060" s="2">
        <v>12</v>
      </c>
      <c r="H1060" s="2">
        <v>18253.560000000001</v>
      </c>
      <c r="I1060">
        <v>1825.36</v>
      </c>
      <c r="J1060" s="2">
        <v>16428.2</v>
      </c>
      <c r="K1060" s="2">
        <v>16.43</v>
      </c>
      <c r="L1060" s="2">
        <v>380282.5</v>
      </c>
      <c r="M1060" s="2">
        <v>-363854.3</v>
      </c>
      <c r="N1060" s="2">
        <v>-363.85</v>
      </c>
      <c r="O1060" s="3">
        <v>45111</v>
      </c>
      <c r="P1060" t="s">
        <v>49</v>
      </c>
      <c r="Q1060" t="s">
        <v>26</v>
      </c>
      <c r="R1060">
        <v>2023</v>
      </c>
      <c r="S1060" t="s">
        <v>487</v>
      </c>
      <c r="T1060" t="s">
        <v>64</v>
      </c>
      <c r="U1060" t="s">
        <v>29</v>
      </c>
    </row>
    <row r="1061" spans="1:21" x14ac:dyDescent="0.3">
      <c r="A1061" t="s">
        <v>38</v>
      </c>
      <c r="B1061" t="s">
        <v>420</v>
      </c>
      <c r="C1061" t="s">
        <v>56</v>
      </c>
      <c r="D1061" t="s">
        <v>228</v>
      </c>
      <c r="E1061" s="2">
        <v>523.67999999999995</v>
      </c>
      <c r="F1061" s="2">
        <v>120</v>
      </c>
      <c r="G1061" s="2">
        <v>300</v>
      </c>
      <c r="H1061" s="2">
        <v>157104</v>
      </c>
      <c r="I1061">
        <v>23565.599999999999</v>
      </c>
      <c r="J1061" s="2">
        <v>133538.4</v>
      </c>
      <c r="K1061" s="2">
        <v>133.54</v>
      </c>
      <c r="L1061" s="2">
        <v>62841.599999999999</v>
      </c>
      <c r="M1061" s="2">
        <v>70696.800000000003</v>
      </c>
      <c r="N1061" s="2">
        <v>70.7</v>
      </c>
      <c r="O1061" s="3">
        <v>45112</v>
      </c>
      <c r="P1061" t="s">
        <v>49</v>
      </c>
      <c r="Q1061" t="s">
        <v>26</v>
      </c>
      <c r="R1061">
        <v>2023</v>
      </c>
      <c r="S1061" t="s">
        <v>421</v>
      </c>
      <c r="T1061" t="s">
        <v>58</v>
      </c>
      <c r="U1061" t="s">
        <v>29</v>
      </c>
    </row>
    <row r="1062" spans="1:21" x14ac:dyDescent="0.3">
      <c r="A1062" t="s">
        <v>47</v>
      </c>
      <c r="B1062" t="s">
        <v>424</v>
      </c>
      <c r="C1062" t="s">
        <v>32</v>
      </c>
      <c r="D1062" t="s">
        <v>158</v>
      </c>
      <c r="E1062" s="2">
        <v>1589.82</v>
      </c>
      <c r="F1062" s="2">
        <v>10</v>
      </c>
      <c r="G1062" s="2">
        <v>12</v>
      </c>
      <c r="H1062" s="2">
        <v>19077.84</v>
      </c>
      <c r="I1062">
        <v>1907.78</v>
      </c>
      <c r="J1062" s="2">
        <v>17170.060000000001</v>
      </c>
      <c r="K1062" s="2">
        <v>17.170000000000002</v>
      </c>
      <c r="L1062" s="2">
        <v>15898.2</v>
      </c>
      <c r="M1062" s="2">
        <v>1271.8599999999999</v>
      </c>
      <c r="N1062" s="2">
        <v>1.27</v>
      </c>
      <c r="O1062" s="3">
        <v>45112</v>
      </c>
      <c r="P1062" t="s">
        <v>49</v>
      </c>
      <c r="Q1062" t="s">
        <v>26</v>
      </c>
      <c r="R1062">
        <v>2023</v>
      </c>
      <c r="S1062" t="s">
        <v>425</v>
      </c>
      <c r="T1062" t="s">
        <v>36</v>
      </c>
      <c r="U1062" t="s">
        <v>46</v>
      </c>
    </row>
    <row r="1063" spans="1:21" x14ac:dyDescent="0.3">
      <c r="A1063" t="s">
        <v>42</v>
      </c>
      <c r="B1063" t="s">
        <v>402</v>
      </c>
      <c r="C1063" t="s">
        <v>95</v>
      </c>
      <c r="D1063" t="s">
        <v>158</v>
      </c>
      <c r="E1063" s="2">
        <v>2521.94</v>
      </c>
      <c r="F1063" s="2">
        <v>260</v>
      </c>
      <c r="G1063" s="2">
        <v>350</v>
      </c>
      <c r="H1063" s="2">
        <v>882679</v>
      </c>
      <c r="I1063">
        <v>88267.9</v>
      </c>
      <c r="J1063" s="2">
        <v>794411.1</v>
      </c>
      <c r="K1063" s="2">
        <v>794.41</v>
      </c>
      <c r="L1063" s="2">
        <v>655704.4</v>
      </c>
      <c r="M1063" s="2">
        <v>138706.70000000001</v>
      </c>
      <c r="N1063" s="2">
        <v>138.71</v>
      </c>
      <c r="O1063" s="3">
        <v>45112</v>
      </c>
      <c r="P1063" t="s">
        <v>49</v>
      </c>
      <c r="Q1063" t="s">
        <v>26</v>
      </c>
      <c r="R1063">
        <v>2023</v>
      </c>
      <c r="S1063" t="s">
        <v>403</v>
      </c>
      <c r="T1063" t="s">
        <v>97</v>
      </c>
      <c r="U1063" t="s">
        <v>41</v>
      </c>
    </row>
    <row r="1064" spans="1:21" x14ac:dyDescent="0.3">
      <c r="A1064" t="s">
        <v>30</v>
      </c>
      <c r="B1064" t="s">
        <v>508</v>
      </c>
      <c r="C1064" t="s">
        <v>56</v>
      </c>
      <c r="D1064" t="s">
        <v>24</v>
      </c>
      <c r="E1064" s="2">
        <v>1206.17</v>
      </c>
      <c r="F1064" s="2">
        <v>120</v>
      </c>
      <c r="G1064" s="2">
        <v>15</v>
      </c>
      <c r="H1064" s="2">
        <v>18092.55</v>
      </c>
      <c r="I1064">
        <v>0</v>
      </c>
      <c r="J1064" s="2">
        <v>18092.55</v>
      </c>
      <c r="K1064" s="2">
        <v>18.09</v>
      </c>
      <c r="L1064" s="2">
        <v>144740.4</v>
      </c>
      <c r="M1064" s="2">
        <v>-126647.85</v>
      </c>
      <c r="N1064" s="2">
        <v>-126.65</v>
      </c>
      <c r="O1064" s="3">
        <v>45113</v>
      </c>
      <c r="P1064" t="s">
        <v>49</v>
      </c>
      <c r="Q1064" t="s">
        <v>26</v>
      </c>
      <c r="R1064">
        <v>2023</v>
      </c>
      <c r="S1064" t="s">
        <v>509</v>
      </c>
      <c r="T1064" t="s">
        <v>58</v>
      </c>
      <c r="U1064" t="s">
        <v>51</v>
      </c>
    </row>
    <row r="1065" spans="1:21" x14ac:dyDescent="0.3">
      <c r="A1065" t="s">
        <v>30</v>
      </c>
      <c r="B1065" t="s">
        <v>448</v>
      </c>
      <c r="C1065" t="s">
        <v>95</v>
      </c>
      <c r="D1065" t="s">
        <v>158</v>
      </c>
      <c r="E1065" s="2">
        <v>1481.65</v>
      </c>
      <c r="F1065" s="2">
        <v>260</v>
      </c>
      <c r="G1065" s="2">
        <v>15</v>
      </c>
      <c r="H1065" s="2">
        <v>22224.75</v>
      </c>
      <c r="I1065">
        <v>2222.4699999999998</v>
      </c>
      <c r="J1065" s="2">
        <v>20002.28</v>
      </c>
      <c r="K1065" s="2">
        <v>20</v>
      </c>
      <c r="L1065" s="2">
        <v>385229</v>
      </c>
      <c r="M1065" s="2">
        <v>-365226.72</v>
      </c>
      <c r="N1065" s="2">
        <v>-365.23</v>
      </c>
      <c r="O1065" s="3">
        <v>45113</v>
      </c>
      <c r="P1065" t="s">
        <v>49</v>
      </c>
      <c r="Q1065" t="s">
        <v>26</v>
      </c>
      <c r="R1065">
        <v>2023</v>
      </c>
      <c r="S1065" t="s">
        <v>449</v>
      </c>
      <c r="T1065" t="s">
        <v>97</v>
      </c>
      <c r="U1065" t="s">
        <v>46</v>
      </c>
    </row>
    <row r="1066" spans="1:21" x14ac:dyDescent="0.3">
      <c r="A1066" t="s">
        <v>30</v>
      </c>
      <c r="B1066" t="s">
        <v>522</v>
      </c>
      <c r="C1066" t="s">
        <v>95</v>
      </c>
      <c r="D1066" t="s">
        <v>158</v>
      </c>
      <c r="E1066" s="2">
        <v>1130.71</v>
      </c>
      <c r="F1066" s="2">
        <v>260</v>
      </c>
      <c r="G1066" s="2">
        <v>15</v>
      </c>
      <c r="H1066" s="2">
        <v>16960.650000000001</v>
      </c>
      <c r="I1066">
        <v>1696.07</v>
      </c>
      <c r="J1066" s="2">
        <v>15264.58</v>
      </c>
      <c r="K1066" s="2">
        <v>15.26</v>
      </c>
      <c r="L1066" s="2">
        <v>293984.59999999998</v>
      </c>
      <c r="M1066" s="2">
        <v>-278720.02</v>
      </c>
      <c r="N1066" s="2">
        <v>-278.72000000000003</v>
      </c>
      <c r="O1066" s="3">
        <v>45115</v>
      </c>
      <c r="P1066" t="s">
        <v>49</v>
      </c>
      <c r="Q1066" t="s">
        <v>26</v>
      </c>
      <c r="R1066">
        <v>2023</v>
      </c>
      <c r="S1066" t="s">
        <v>523</v>
      </c>
      <c r="T1066" t="s">
        <v>97</v>
      </c>
      <c r="U1066" t="s">
        <v>54</v>
      </c>
    </row>
    <row r="1067" spans="1:21" x14ac:dyDescent="0.3">
      <c r="A1067" t="s">
        <v>38</v>
      </c>
      <c r="B1067" t="s">
        <v>518</v>
      </c>
      <c r="C1067" t="s">
        <v>67</v>
      </c>
      <c r="D1067" t="s">
        <v>158</v>
      </c>
      <c r="E1067" s="2">
        <v>571.01</v>
      </c>
      <c r="F1067" s="2">
        <v>3</v>
      </c>
      <c r="G1067" s="2">
        <v>300</v>
      </c>
      <c r="H1067" s="2">
        <v>171303</v>
      </c>
      <c r="I1067">
        <v>17130.3</v>
      </c>
      <c r="J1067" s="2">
        <v>154172.70000000001</v>
      </c>
      <c r="K1067" s="2">
        <v>154.16999999999999</v>
      </c>
      <c r="L1067" s="2">
        <v>1713.03</v>
      </c>
      <c r="M1067" s="2">
        <v>152459.67000000001</v>
      </c>
      <c r="N1067" s="2">
        <v>152.46</v>
      </c>
      <c r="O1067" s="3">
        <v>45116</v>
      </c>
      <c r="P1067" t="s">
        <v>49</v>
      </c>
      <c r="Q1067" t="s">
        <v>26</v>
      </c>
      <c r="R1067">
        <v>2023</v>
      </c>
      <c r="S1067" t="s">
        <v>519</v>
      </c>
      <c r="T1067" t="s">
        <v>70</v>
      </c>
      <c r="U1067" t="s">
        <v>37</v>
      </c>
    </row>
    <row r="1068" spans="1:21" x14ac:dyDescent="0.3">
      <c r="A1068" t="s">
        <v>21</v>
      </c>
      <c r="B1068" t="s">
        <v>560</v>
      </c>
      <c r="C1068" t="s">
        <v>95</v>
      </c>
      <c r="D1068" t="s">
        <v>24</v>
      </c>
      <c r="E1068" s="2">
        <v>1944.44</v>
      </c>
      <c r="F1068" s="2">
        <v>260</v>
      </c>
      <c r="G1068" s="2">
        <v>125</v>
      </c>
      <c r="H1068" s="2">
        <v>243055</v>
      </c>
      <c r="I1068">
        <v>0</v>
      </c>
      <c r="J1068" s="2">
        <v>243055</v>
      </c>
      <c r="K1068" s="2">
        <v>243.06</v>
      </c>
      <c r="L1068" s="2">
        <v>505554.4</v>
      </c>
      <c r="M1068" s="2">
        <v>-262499.40000000002</v>
      </c>
      <c r="N1068" s="2">
        <v>-262.5</v>
      </c>
      <c r="O1068" s="3">
        <v>45119</v>
      </c>
      <c r="P1068" t="s">
        <v>49</v>
      </c>
      <c r="Q1068" t="s">
        <v>26</v>
      </c>
      <c r="R1068">
        <v>2023</v>
      </c>
      <c r="S1068" t="s">
        <v>561</v>
      </c>
      <c r="T1068" t="s">
        <v>97</v>
      </c>
      <c r="U1068" t="s">
        <v>46</v>
      </c>
    </row>
    <row r="1069" spans="1:21" x14ac:dyDescent="0.3">
      <c r="A1069" t="s">
        <v>21</v>
      </c>
      <c r="B1069" t="s">
        <v>446</v>
      </c>
      <c r="C1069" t="s">
        <v>95</v>
      </c>
      <c r="D1069" t="s">
        <v>228</v>
      </c>
      <c r="E1069" s="2">
        <v>2059.6799999999998</v>
      </c>
      <c r="F1069" s="2">
        <v>260</v>
      </c>
      <c r="G1069" s="2">
        <v>125</v>
      </c>
      <c r="H1069" s="2">
        <v>257460</v>
      </c>
      <c r="I1069">
        <v>38619</v>
      </c>
      <c r="J1069" s="2">
        <v>218841</v>
      </c>
      <c r="K1069" s="2">
        <v>218.84</v>
      </c>
      <c r="L1069" s="2">
        <v>535516.80000000005</v>
      </c>
      <c r="M1069" s="2">
        <v>-316675.8</v>
      </c>
      <c r="N1069" s="2">
        <v>-316.68</v>
      </c>
      <c r="O1069" s="3">
        <v>45119</v>
      </c>
      <c r="P1069" t="s">
        <v>49</v>
      </c>
      <c r="Q1069" t="s">
        <v>26</v>
      </c>
      <c r="R1069">
        <v>2023</v>
      </c>
      <c r="S1069" t="s">
        <v>447</v>
      </c>
      <c r="T1069" t="s">
        <v>97</v>
      </c>
      <c r="U1069" t="s">
        <v>59</v>
      </c>
    </row>
    <row r="1070" spans="1:21" x14ac:dyDescent="0.3">
      <c r="A1070" t="s">
        <v>30</v>
      </c>
      <c r="B1070" t="s">
        <v>510</v>
      </c>
      <c r="C1070" t="s">
        <v>32</v>
      </c>
      <c r="D1070" t="s">
        <v>68</v>
      </c>
      <c r="E1070" s="2">
        <v>1014</v>
      </c>
      <c r="F1070" s="2">
        <v>10</v>
      </c>
      <c r="G1070" s="2">
        <v>15</v>
      </c>
      <c r="H1070" s="2">
        <v>15210</v>
      </c>
      <c r="I1070">
        <v>760.5</v>
      </c>
      <c r="J1070" s="2">
        <v>14449.5</v>
      </c>
      <c r="K1070" s="2">
        <v>14.45</v>
      </c>
      <c r="L1070" s="2">
        <v>10140</v>
      </c>
      <c r="M1070" s="2">
        <v>4309.5</v>
      </c>
      <c r="N1070" s="2">
        <v>4.3099999999999996</v>
      </c>
      <c r="O1070" s="3">
        <v>45120</v>
      </c>
      <c r="P1070" t="s">
        <v>49</v>
      </c>
      <c r="Q1070" t="s">
        <v>26</v>
      </c>
      <c r="R1070">
        <v>2023</v>
      </c>
      <c r="S1070" t="s">
        <v>511</v>
      </c>
      <c r="T1070" t="s">
        <v>36</v>
      </c>
      <c r="U1070" t="s">
        <v>65</v>
      </c>
    </row>
    <row r="1071" spans="1:21" x14ac:dyDescent="0.3">
      <c r="A1071" t="s">
        <v>38</v>
      </c>
      <c r="B1071" t="s">
        <v>346</v>
      </c>
      <c r="C1071" t="s">
        <v>95</v>
      </c>
      <c r="D1071" t="s">
        <v>68</v>
      </c>
      <c r="E1071" s="2">
        <v>823.15</v>
      </c>
      <c r="F1071" s="2">
        <v>260</v>
      </c>
      <c r="G1071" s="2">
        <v>300</v>
      </c>
      <c r="H1071" s="2">
        <v>246945</v>
      </c>
      <c r="I1071">
        <v>12347.25</v>
      </c>
      <c r="J1071" s="2">
        <v>234597.75</v>
      </c>
      <c r="K1071" s="2">
        <v>234.6</v>
      </c>
      <c r="L1071" s="2">
        <v>214019</v>
      </c>
      <c r="M1071" s="2">
        <v>20578.75</v>
      </c>
      <c r="N1071" s="2">
        <v>20.58</v>
      </c>
      <c r="O1071" s="3">
        <v>45121</v>
      </c>
      <c r="P1071" t="s">
        <v>49</v>
      </c>
      <c r="Q1071" t="s">
        <v>26</v>
      </c>
      <c r="R1071">
        <v>2023</v>
      </c>
      <c r="S1071" t="s">
        <v>347</v>
      </c>
      <c r="T1071" t="s">
        <v>97</v>
      </c>
      <c r="U1071" t="s">
        <v>65</v>
      </c>
    </row>
    <row r="1072" spans="1:21" x14ac:dyDescent="0.3">
      <c r="A1072" t="s">
        <v>30</v>
      </c>
      <c r="B1072" t="s">
        <v>432</v>
      </c>
      <c r="C1072" t="s">
        <v>56</v>
      </c>
      <c r="D1072" t="s">
        <v>24</v>
      </c>
      <c r="E1072" s="2">
        <v>507.07</v>
      </c>
      <c r="F1072" s="2">
        <v>120</v>
      </c>
      <c r="G1072" s="2">
        <v>15</v>
      </c>
      <c r="H1072" s="2">
        <v>7606.05</v>
      </c>
      <c r="I1072">
        <v>0</v>
      </c>
      <c r="J1072" s="2">
        <v>7606.05</v>
      </c>
      <c r="K1072" s="2">
        <v>7.61</v>
      </c>
      <c r="L1072" s="2">
        <v>60848.4</v>
      </c>
      <c r="M1072" s="2">
        <v>-53242.35</v>
      </c>
      <c r="N1072" s="2">
        <v>-53.24</v>
      </c>
      <c r="O1072" s="3">
        <v>45121</v>
      </c>
      <c r="P1072" t="s">
        <v>49</v>
      </c>
      <c r="Q1072" t="s">
        <v>26</v>
      </c>
      <c r="R1072">
        <v>2023</v>
      </c>
      <c r="S1072" t="s">
        <v>433</v>
      </c>
      <c r="T1072" t="s">
        <v>58</v>
      </c>
      <c r="U1072" t="s">
        <v>51</v>
      </c>
    </row>
    <row r="1073" spans="1:21" x14ac:dyDescent="0.3">
      <c r="A1073" t="s">
        <v>30</v>
      </c>
      <c r="B1073" t="s">
        <v>536</v>
      </c>
      <c r="C1073" t="s">
        <v>67</v>
      </c>
      <c r="D1073" t="s">
        <v>68</v>
      </c>
      <c r="E1073" s="2">
        <v>1234.3699999999999</v>
      </c>
      <c r="F1073" s="2">
        <v>3</v>
      </c>
      <c r="G1073" s="2">
        <v>15</v>
      </c>
      <c r="H1073" s="2">
        <v>18515.55</v>
      </c>
      <c r="I1073">
        <v>925.78</v>
      </c>
      <c r="J1073" s="2">
        <v>17589.77</v>
      </c>
      <c r="K1073" s="2">
        <v>17.59</v>
      </c>
      <c r="L1073" s="2">
        <v>3703.11</v>
      </c>
      <c r="M1073" s="2">
        <v>13886.66</v>
      </c>
      <c r="N1073" s="2">
        <v>13.89</v>
      </c>
      <c r="O1073" s="3">
        <v>45121</v>
      </c>
      <c r="P1073" t="s">
        <v>49</v>
      </c>
      <c r="Q1073" t="s">
        <v>26</v>
      </c>
      <c r="R1073">
        <v>2023</v>
      </c>
      <c r="S1073" t="s">
        <v>537</v>
      </c>
      <c r="T1073" t="s">
        <v>70</v>
      </c>
      <c r="U1073" t="s">
        <v>37</v>
      </c>
    </row>
    <row r="1074" spans="1:21" x14ac:dyDescent="0.3">
      <c r="A1074" t="s">
        <v>47</v>
      </c>
      <c r="B1074" t="s">
        <v>544</v>
      </c>
      <c r="C1074" t="s">
        <v>61</v>
      </c>
      <c r="D1074" t="s">
        <v>228</v>
      </c>
      <c r="E1074" s="2">
        <v>1105.0899999999999</v>
      </c>
      <c r="F1074" s="2">
        <v>250</v>
      </c>
      <c r="G1074" s="2">
        <v>12</v>
      </c>
      <c r="H1074" s="2">
        <v>13261.08</v>
      </c>
      <c r="I1074">
        <v>1989.16</v>
      </c>
      <c r="J1074" s="2">
        <v>11271.92</v>
      </c>
      <c r="K1074" s="2">
        <v>11.27</v>
      </c>
      <c r="L1074" s="2">
        <v>276272.5</v>
      </c>
      <c r="M1074" s="2">
        <v>-265000.58</v>
      </c>
      <c r="N1074" s="2">
        <v>-265</v>
      </c>
      <c r="O1074" s="3">
        <v>45122</v>
      </c>
      <c r="P1074" t="s">
        <v>49</v>
      </c>
      <c r="Q1074" t="s">
        <v>26</v>
      </c>
      <c r="R1074">
        <v>2023</v>
      </c>
      <c r="S1074" t="s">
        <v>545</v>
      </c>
      <c r="T1074" t="s">
        <v>64</v>
      </c>
      <c r="U1074" t="s">
        <v>65</v>
      </c>
    </row>
    <row r="1075" spans="1:21" x14ac:dyDescent="0.3">
      <c r="A1075" t="s">
        <v>21</v>
      </c>
      <c r="B1075" t="s">
        <v>596</v>
      </c>
      <c r="C1075" t="s">
        <v>23</v>
      </c>
      <c r="D1075" t="s">
        <v>68</v>
      </c>
      <c r="E1075" s="2">
        <v>2461.3200000000002</v>
      </c>
      <c r="F1075" s="2">
        <v>5</v>
      </c>
      <c r="G1075" s="2">
        <v>125</v>
      </c>
      <c r="H1075" s="2">
        <v>307665</v>
      </c>
      <c r="I1075">
        <v>15383.25</v>
      </c>
      <c r="J1075" s="2">
        <v>292281.75</v>
      </c>
      <c r="K1075" s="2">
        <v>292.27999999999997</v>
      </c>
      <c r="L1075" s="2">
        <v>12306.6</v>
      </c>
      <c r="M1075" s="2">
        <v>279975.15000000002</v>
      </c>
      <c r="N1075" s="2">
        <v>279.98</v>
      </c>
      <c r="O1075" s="3">
        <v>45122</v>
      </c>
      <c r="P1075" t="s">
        <v>49</v>
      </c>
      <c r="Q1075" t="s">
        <v>26</v>
      </c>
      <c r="R1075">
        <v>2023</v>
      </c>
      <c r="S1075" t="s">
        <v>597</v>
      </c>
      <c r="T1075" t="s">
        <v>28</v>
      </c>
      <c r="U1075" t="s">
        <v>29</v>
      </c>
    </row>
    <row r="1076" spans="1:21" x14ac:dyDescent="0.3">
      <c r="A1076" t="s">
        <v>47</v>
      </c>
      <c r="B1076" t="s">
        <v>542</v>
      </c>
      <c r="C1076" t="s">
        <v>32</v>
      </c>
      <c r="D1076" t="s">
        <v>24</v>
      </c>
      <c r="E1076" s="2">
        <v>1515.12</v>
      </c>
      <c r="F1076" s="2">
        <v>10</v>
      </c>
      <c r="G1076" s="2">
        <v>12</v>
      </c>
      <c r="H1076" s="2">
        <v>18181.439999999999</v>
      </c>
      <c r="I1076">
        <v>0</v>
      </c>
      <c r="J1076" s="2">
        <v>18181.439999999999</v>
      </c>
      <c r="K1076" s="2">
        <v>18.18</v>
      </c>
      <c r="L1076" s="2">
        <v>15151.2</v>
      </c>
      <c r="M1076" s="2">
        <v>3030.24</v>
      </c>
      <c r="N1076" s="2">
        <v>3.03</v>
      </c>
      <c r="O1076" s="3">
        <v>45123</v>
      </c>
      <c r="P1076" t="s">
        <v>49</v>
      </c>
      <c r="Q1076" t="s">
        <v>26</v>
      </c>
      <c r="R1076">
        <v>2023</v>
      </c>
      <c r="S1076" t="s">
        <v>543</v>
      </c>
      <c r="T1076" t="s">
        <v>36</v>
      </c>
      <c r="U1076" t="s">
        <v>46</v>
      </c>
    </row>
    <row r="1077" spans="1:21" x14ac:dyDescent="0.3">
      <c r="A1077" t="s">
        <v>38</v>
      </c>
      <c r="B1077" t="s">
        <v>580</v>
      </c>
      <c r="C1077" t="s">
        <v>56</v>
      </c>
      <c r="D1077" t="s">
        <v>68</v>
      </c>
      <c r="E1077" s="2">
        <v>282.17</v>
      </c>
      <c r="F1077" s="2">
        <v>120</v>
      </c>
      <c r="G1077" s="2">
        <v>300</v>
      </c>
      <c r="H1077" s="2">
        <v>84651</v>
      </c>
      <c r="I1077">
        <v>4232.55</v>
      </c>
      <c r="J1077" s="2">
        <v>80418.45</v>
      </c>
      <c r="K1077" s="2">
        <v>80.42</v>
      </c>
      <c r="L1077" s="2">
        <v>33860.400000000001</v>
      </c>
      <c r="M1077" s="2">
        <v>46558.05</v>
      </c>
      <c r="N1077" s="2">
        <v>46.56</v>
      </c>
      <c r="O1077" s="3">
        <v>45123</v>
      </c>
      <c r="P1077" t="s">
        <v>49</v>
      </c>
      <c r="Q1077" t="s">
        <v>26</v>
      </c>
      <c r="R1077">
        <v>2023</v>
      </c>
      <c r="S1077" t="s">
        <v>581</v>
      </c>
      <c r="T1077" t="s">
        <v>58</v>
      </c>
      <c r="U1077" t="s">
        <v>51</v>
      </c>
    </row>
    <row r="1078" spans="1:21" x14ac:dyDescent="0.3">
      <c r="A1078" t="s">
        <v>21</v>
      </c>
      <c r="B1078" t="s">
        <v>374</v>
      </c>
      <c r="C1078" t="s">
        <v>23</v>
      </c>
      <c r="D1078" t="s">
        <v>158</v>
      </c>
      <c r="E1078" s="2">
        <v>2896.93</v>
      </c>
      <c r="F1078" s="2">
        <v>5</v>
      </c>
      <c r="G1078" s="2">
        <v>125</v>
      </c>
      <c r="H1078" s="2">
        <v>362116.25</v>
      </c>
      <c r="I1078">
        <v>36211.620000000003</v>
      </c>
      <c r="J1078" s="2">
        <v>325904.63</v>
      </c>
      <c r="K1078" s="2">
        <v>325.89999999999998</v>
      </c>
      <c r="L1078" s="2">
        <v>14484.65</v>
      </c>
      <c r="M1078" s="2">
        <v>311419.98</v>
      </c>
      <c r="N1078" s="2">
        <v>311.42</v>
      </c>
      <c r="O1078" s="3">
        <v>45123</v>
      </c>
      <c r="P1078" t="s">
        <v>49</v>
      </c>
      <c r="Q1078" t="s">
        <v>26</v>
      </c>
      <c r="R1078">
        <v>2023</v>
      </c>
      <c r="S1078" t="s">
        <v>375</v>
      </c>
      <c r="T1078" t="s">
        <v>28</v>
      </c>
      <c r="U1078" t="s">
        <v>65</v>
      </c>
    </row>
    <row r="1079" spans="1:21" x14ac:dyDescent="0.3">
      <c r="A1079" t="s">
        <v>47</v>
      </c>
      <c r="B1079" t="s">
        <v>506</v>
      </c>
      <c r="C1079" t="s">
        <v>67</v>
      </c>
      <c r="D1079" t="s">
        <v>158</v>
      </c>
      <c r="E1079" s="2">
        <v>1150.5</v>
      </c>
      <c r="F1079" s="2">
        <v>3</v>
      </c>
      <c r="G1079" s="2">
        <v>12</v>
      </c>
      <c r="H1079" s="2">
        <v>13806</v>
      </c>
      <c r="I1079">
        <v>1380.6</v>
      </c>
      <c r="J1079" s="2">
        <v>12425.4</v>
      </c>
      <c r="K1079" s="2">
        <v>12.43</v>
      </c>
      <c r="L1079" s="2">
        <v>3451.5</v>
      </c>
      <c r="M1079" s="2">
        <v>8973.9</v>
      </c>
      <c r="N1079" s="2">
        <v>8.9700000000000006</v>
      </c>
      <c r="O1079" s="3">
        <v>45124</v>
      </c>
      <c r="P1079" t="s">
        <v>49</v>
      </c>
      <c r="Q1079" t="s">
        <v>26</v>
      </c>
      <c r="R1079">
        <v>2023</v>
      </c>
      <c r="S1079" t="s">
        <v>507</v>
      </c>
      <c r="T1079" t="s">
        <v>70</v>
      </c>
      <c r="U1079" t="s">
        <v>41</v>
      </c>
    </row>
    <row r="1080" spans="1:21" x14ac:dyDescent="0.3">
      <c r="A1080" t="s">
        <v>42</v>
      </c>
      <c r="B1080" t="s">
        <v>412</v>
      </c>
      <c r="C1080" t="s">
        <v>56</v>
      </c>
      <c r="D1080" t="s">
        <v>68</v>
      </c>
      <c r="E1080" s="2">
        <v>1494.65</v>
      </c>
      <c r="F1080" s="2">
        <v>120</v>
      </c>
      <c r="G1080" s="2">
        <v>350</v>
      </c>
      <c r="H1080" s="2">
        <v>523127.5</v>
      </c>
      <c r="I1080">
        <v>26156.38</v>
      </c>
      <c r="J1080" s="2">
        <v>496971.12</v>
      </c>
      <c r="K1080" s="2">
        <v>496.97</v>
      </c>
      <c r="L1080" s="2">
        <v>179358</v>
      </c>
      <c r="M1080" s="2">
        <v>317613.12</v>
      </c>
      <c r="N1080" s="2">
        <v>317.61</v>
      </c>
      <c r="O1080" s="3">
        <v>45124</v>
      </c>
      <c r="P1080" t="s">
        <v>49</v>
      </c>
      <c r="Q1080" t="s">
        <v>26</v>
      </c>
      <c r="R1080">
        <v>2023</v>
      </c>
      <c r="S1080" t="s">
        <v>413</v>
      </c>
      <c r="T1080" t="s">
        <v>58</v>
      </c>
      <c r="U1080" t="s">
        <v>59</v>
      </c>
    </row>
    <row r="1081" spans="1:21" x14ac:dyDescent="0.3">
      <c r="A1081" t="s">
        <v>30</v>
      </c>
      <c r="B1081" t="s">
        <v>500</v>
      </c>
      <c r="C1081" t="s">
        <v>32</v>
      </c>
      <c r="D1081" t="s">
        <v>68</v>
      </c>
      <c r="E1081" s="2">
        <v>816.79</v>
      </c>
      <c r="F1081" s="2">
        <v>10</v>
      </c>
      <c r="G1081" s="2">
        <v>15</v>
      </c>
      <c r="H1081" s="2">
        <v>12251.85</v>
      </c>
      <c r="I1081">
        <v>612.59</v>
      </c>
      <c r="J1081" s="2">
        <v>11639.26</v>
      </c>
      <c r="K1081" s="2">
        <v>11.64</v>
      </c>
      <c r="L1081" s="2">
        <v>8167.9</v>
      </c>
      <c r="M1081" s="2">
        <v>3471.36</v>
      </c>
      <c r="N1081" s="2">
        <v>3.47</v>
      </c>
      <c r="O1081" s="3">
        <v>45125</v>
      </c>
      <c r="P1081" t="s">
        <v>49</v>
      </c>
      <c r="Q1081" t="s">
        <v>26</v>
      </c>
      <c r="R1081">
        <v>2023</v>
      </c>
      <c r="S1081" t="s">
        <v>501</v>
      </c>
      <c r="T1081" t="s">
        <v>36</v>
      </c>
      <c r="U1081" t="s">
        <v>29</v>
      </c>
    </row>
    <row r="1082" spans="1:21" x14ac:dyDescent="0.3">
      <c r="A1082" t="s">
        <v>30</v>
      </c>
      <c r="B1082" t="s">
        <v>464</v>
      </c>
      <c r="C1082" t="s">
        <v>23</v>
      </c>
      <c r="D1082" t="s">
        <v>158</v>
      </c>
      <c r="E1082" s="2">
        <v>1566.67</v>
      </c>
      <c r="F1082" s="2">
        <v>5</v>
      </c>
      <c r="G1082" s="2">
        <v>15</v>
      </c>
      <c r="H1082" s="2">
        <v>23500.05</v>
      </c>
      <c r="I1082">
        <v>2350.0100000000002</v>
      </c>
      <c r="J1082" s="2">
        <v>21150.04</v>
      </c>
      <c r="K1082" s="2">
        <v>21.15</v>
      </c>
      <c r="L1082" s="2">
        <v>7833.35</v>
      </c>
      <c r="M1082" s="2">
        <v>13316.69</v>
      </c>
      <c r="N1082" s="2">
        <v>13.32</v>
      </c>
      <c r="O1082" s="3">
        <v>45125</v>
      </c>
      <c r="P1082" t="s">
        <v>49</v>
      </c>
      <c r="Q1082" t="s">
        <v>26</v>
      </c>
      <c r="R1082">
        <v>2023</v>
      </c>
      <c r="S1082" t="s">
        <v>465</v>
      </c>
      <c r="T1082" t="s">
        <v>28</v>
      </c>
      <c r="U1082" t="s">
        <v>29</v>
      </c>
    </row>
    <row r="1083" spans="1:21" x14ac:dyDescent="0.3">
      <c r="A1083" t="s">
        <v>38</v>
      </c>
      <c r="B1083" t="s">
        <v>492</v>
      </c>
      <c r="C1083" t="s">
        <v>67</v>
      </c>
      <c r="D1083" t="s">
        <v>24</v>
      </c>
      <c r="E1083" s="2">
        <v>675.14</v>
      </c>
      <c r="F1083" s="2">
        <v>3</v>
      </c>
      <c r="G1083" s="2">
        <v>300</v>
      </c>
      <c r="H1083" s="2">
        <v>202542</v>
      </c>
      <c r="I1083">
        <v>0</v>
      </c>
      <c r="J1083" s="2">
        <v>202542</v>
      </c>
      <c r="K1083" s="2">
        <v>202.54</v>
      </c>
      <c r="L1083" s="2">
        <v>2025.42</v>
      </c>
      <c r="M1083" s="2">
        <v>200516.58</v>
      </c>
      <c r="N1083" s="2">
        <v>200.52</v>
      </c>
      <c r="O1083" s="3">
        <v>45126</v>
      </c>
      <c r="P1083" t="s">
        <v>49</v>
      </c>
      <c r="Q1083" t="s">
        <v>26</v>
      </c>
      <c r="R1083">
        <v>2023</v>
      </c>
      <c r="S1083" t="s">
        <v>493</v>
      </c>
      <c r="T1083" t="s">
        <v>70</v>
      </c>
      <c r="U1083" t="s">
        <v>29</v>
      </c>
    </row>
    <row r="1084" spans="1:21" x14ac:dyDescent="0.3">
      <c r="A1084" t="s">
        <v>21</v>
      </c>
      <c r="B1084" t="s">
        <v>520</v>
      </c>
      <c r="C1084" t="s">
        <v>23</v>
      </c>
      <c r="D1084" t="s">
        <v>24</v>
      </c>
      <c r="E1084" s="2">
        <v>1833.55</v>
      </c>
      <c r="F1084" s="2">
        <v>5</v>
      </c>
      <c r="G1084" s="2">
        <v>125</v>
      </c>
      <c r="H1084" s="2">
        <v>229193.75</v>
      </c>
      <c r="I1084">
        <v>0</v>
      </c>
      <c r="J1084" s="2">
        <v>229193.75</v>
      </c>
      <c r="K1084" s="2">
        <v>229.19</v>
      </c>
      <c r="L1084" s="2">
        <v>9167.75</v>
      </c>
      <c r="M1084" s="2">
        <v>220026</v>
      </c>
      <c r="N1084" s="2">
        <v>220.03</v>
      </c>
      <c r="O1084" s="3">
        <v>45128</v>
      </c>
      <c r="P1084" t="s">
        <v>49</v>
      </c>
      <c r="Q1084" t="s">
        <v>26</v>
      </c>
      <c r="R1084">
        <v>2023</v>
      </c>
      <c r="S1084" t="s">
        <v>521</v>
      </c>
      <c r="T1084" t="s">
        <v>28</v>
      </c>
      <c r="U1084" t="s">
        <v>59</v>
      </c>
    </row>
    <row r="1085" spans="1:21" x14ac:dyDescent="0.3">
      <c r="A1085" t="s">
        <v>47</v>
      </c>
      <c r="B1085" t="s">
        <v>574</v>
      </c>
      <c r="C1085" t="s">
        <v>56</v>
      </c>
      <c r="D1085" t="s">
        <v>228</v>
      </c>
      <c r="E1085" s="2">
        <v>1552.8</v>
      </c>
      <c r="F1085" s="2">
        <v>120</v>
      </c>
      <c r="G1085" s="2">
        <v>12</v>
      </c>
      <c r="H1085" s="2">
        <v>18633.599999999999</v>
      </c>
      <c r="I1085">
        <v>2795.04</v>
      </c>
      <c r="J1085" s="2">
        <v>15838.56</v>
      </c>
      <c r="K1085" s="2">
        <v>15.84</v>
      </c>
      <c r="L1085" s="2">
        <v>186336</v>
      </c>
      <c r="M1085" s="2">
        <v>-170497.44</v>
      </c>
      <c r="N1085" s="2">
        <v>-170.5</v>
      </c>
      <c r="O1085" s="3">
        <v>45129</v>
      </c>
      <c r="P1085" t="s">
        <v>49</v>
      </c>
      <c r="Q1085" t="s">
        <v>26</v>
      </c>
      <c r="R1085">
        <v>2023</v>
      </c>
      <c r="S1085" t="s">
        <v>575</v>
      </c>
      <c r="T1085" t="s">
        <v>58</v>
      </c>
      <c r="U1085" t="s">
        <v>46</v>
      </c>
    </row>
    <row r="1086" spans="1:21" x14ac:dyDescent="0.3">
      <c r="A1086" t="s">
        <v>38</v>
      </c>
      <c r="B1086" t="s">
        <v>552</v>
      </c>
      <c r="C1086" t="s">
        <v>61</v>
      </c>
      <c r="D1086" t="s">
        <v>24</v>
      </c>
      <c r="E1086" s="2">
        <v>729.99</v>
      </c>
      <c r="F1086" s="2">
        <v>250</v>
      </c>
      <c r="G1086" s="2">
        <v>300</v>
      </c>
      <c r="H1086" s="2">
        <v>218997</v>
      </c>
      <c r="I1086">
        <v>0</v>
      </c>
      <c r="J1086" s="2">
        <v>218997</v>
      </c>
      <c r="K1086" s="2">
        <v>219</v>
      </c>
      <c r="L1086" s="2">
        <v>182497.5</v>
      </c>
      <c r="M1086" s="2">
        <v>36499.5</v>
      </c>
      <c r="N1086" s="2">
        <v>36.5</v>
      </c>
      <c r="O1086" s="3">
        <v>45129</v>
      </c>
      <c r="P1086" t="s">
        <v>49</v>
      </c>
      <c r="Q1086" t="s">
        <v>26</v>
      </c>
      <c r="R1086">
        <v>2023</v>
      </c>
      <c r="S1086" t="s">
        <v>553</v>
      </c>
      <c r="T1086" t="s">
        <v>64</v>
      </c>
      <c r="U1086" t="s">
        <v>51</v>
      </c>
    </row>
    <row r="1087" spans="1:21" x14ac:dyDescent="0.3">
      <c r="A1087" t="s">
        <v>42</v>
      </c>
      <c r="B1087" t="s">
        <v>332</v>
      </c>
      <c r="C1087" t="s">
        <v>23</v>
      </c>
      <c r="D1087" t="s">
        <v>24</v>
      </c>
      <c r="E1087" s="2">
        <v>1848.12</v>
      </c>
      <c r="F1087" s="2">
        <v>5</v>
      </c>
      <c r="G1087" s="2">
        <v>350</v>
      </c>
      <c r="H1087" s="2">
        <v>646842</v>
      </c>
      <c r="I1087">
        <v>0</v>
      </c>
      <c r="J1087" s="2">
        <v>646842</v>
      </c>
      <c r="K1087" s="2">
        <v>646.84</v>
      </c>
      <c r="L1087" s="2">
        <v>9240.6</v>
      </c>
      <c r="M1087" s="2">
        <v>637601.4</v>
      </c>
      <c r="N1087" s="2">
        <v>637.6</v>
      </c>
      <c r="O1087" s="3">
        <v>45130</v>
      </c>
      <c r="P1087" t="s">
        <v>49</v>
      </c>
      <c r="Q1087" t="s">
        <v>26</v>
      </c>
      <c r="R1087">
        <v>2023</v>
      </c>
      <c r="S1087" t="s">
        <v>333</v>
      </c>
      <c r="T1087" t="s">
        <v>28</v>
      </c>
      <c r="U1087" t="s">
        <v>37</v>
      </c>
    </row>
    <row r="1088" spans="1:21" x14ac:dyDescent="0.3">
      <c r="A1088" t="s">
        <v>30</v>
      </c>
      <c r="B1088" t="s">
        <v>420</v>
      </c>
      <c r="C1088" t="s">
        <v>67</v>
      </c>
      <c r="D1088" t="s">
        <v>68</v>
      </c>
      <c r="E1088" s="2">
        <v>1666.94</v>
      </c>
      <c r="F1088" s="2">
        <v>3</v>
      </c>
      <c r="G1088" s="2">
        <v>15</v>
      </c>
      <c r="H1088" s="2">
        <v>25004.1</v>
      </c>
      <c r="I1088">
        <v>1250.2</v>
      </c>
      <c r="J1088" s="2">
        <v>23753.9</v>
      </c>
      <c r="K1088" s="2">
        <v>23.75</v>
      </c>
      <c r="L1088" s="2">
        <v>5000.82</v>
      </c>
      <c r="M1088" s="2">
        <v>18753.080000000002</v>
      </c>
      <c r="N1088" s="2">
        <v>18.75</v>
      </c>
      <c r="O1088" s="3">
        <v>45130</v>
      </c>
      <c r="P1088" t="s">
        <v>49</v>
      </c>
      <c r="Q1088" t="s">
        <v>26</v>
      </c>
      <c r="R1088">
        <v>2023</v>
      </c>
      <c r="S1088" t="s">
        <v>421</v>
      </c>
      <c r="T1088" t="s">
        <v>70</v>
      </c>
      <c r="U1088" t="s">
        <v>46</v>
      </c>
    </row>
    <row r="1089" spans="1:21" x14ac:dyDescent="0.3">
      <c r="A1089" t="s">
        <v>42</v>
      </c>
      <c r="B1089" t="s">
        <v>538</v>
      </c>
      <c r="C1089" t="s">
        <v>56</v>
      </c>
      <c r="D1089" t="s">
        <v>68</v>
      </c>
      <c r="E1089" s="2">
        <v>1118.22</v>
      </c>
      <c r="F1089" s="2">
        <v>120</v>
      </c>
      <c r="G1089" s="2">
        <v>350</v>
      </c>
      <c r="H1089" s="2">
        <v>391377</v>
      </c>
      <c r="I1089">
        <v>19568.849999999999</v>
      </c>
      <c r="J1089" s="2">
        <v>371808.15</v>
      </c>
      <c r="K1089" s="2">
        <v>371.81</v>
      </c>
      <c r="L1089" s="2">
        <v>134186.4</v>
      </c>
      <c r="M1089" s="2">
        <v>237621.75</v>
      </c>
      <c r="N1089" s="2">
        <v>237.62</v>
      </c>
      <c r="O1089" s="3">
        <v>45130</v>
      </c>
      <c r="P1089" t="s">
        <v>49</v>
      </c>
      <c r="Q1089" t="s">
        <v>26</v>
      </c>
      <c r="R1089">
        <v>2023</v>
      </c>
      <c r="S1089" t="s">
        <v>539</v>
      </c>
      <c r="T1089" t="s">
        <v>58</v>
      </c>
      <c r="U1089" t="s">
        <v>65</v>
      </c>
    </row>
    <row r="1090" spans="1:21" x14ac:dyDescent="0.3">
      <c r="A1090" t="s">
        <v>42</v>
      </c>
      <c r="B1090" t="s">
        <v>536</v>
      </c>
      <c r="C1090" t="s">
        <v>56</v>
      </c>
      <c r="D1090" t="s">
        <v>68</v>
      </c>
      <c r="E1090" s="2">
        <v>1008.21</v>
      </c>
      <c r="F1090" s="2">
        <v>120</v>
      </c>
      <c r="G1090" s="2">
        <v>350</v>
      </c>
      <c r="H1090" s="2">
        <v>352873.5</v>
      </c>
      <c r="I1090">
        <v>17643.669999999998</v>
      </c>
      <c r="J1090" s="2">
        <v>335229.83</v>
      </c>
      <c r="K1090" s="2">
        <v>335.23</v>
      </c>
      <c r="L1090" s="2">
        <v>120985.2</v>
      </c>
      <c r="M1090" s="2">
        <v>214244.63</v>
      </c>
      <c r="N1090" s="2">
        <v>214.24</v>
      </c>
      <c r="O1090" s="3">
        <v>45131</v>
      </c>
      <c r="P1090" t="s">
        <v>49</v>
      </c>
      <c r="Q1090" t="s">
        <v>26</v>
      </c>
      <c r="R1090">
        <v>2023</v>
      </c>
      <c r="S1090" t="s">
        <v>537</v>
      </c>
      <c r="T1090" t="s">
        <v>58</v>
      </c>
      <c r="U1090" t="s">
        <v>37</v>
      </c>
    </row>
    <row r="1091" spans="1:21" x14ac:dyDescent="0.3">
      <c r="A1091" t="s">
        <v>47</v>
      </c>
      <c r="B1091" t="s">
        <v>578</v>
      </c>
      <c r="C1091" t="s">
        <v>95</v>
      </c>
      <c r="D1091" t="s">
        <v>228</v>
      </c>
      <c r="E1091" s="2">
        <v>723.72</v>
      </c>
      <c r="F1091" s="2">
        <v>260</v>
      </c>
      <c r="G1091" s="2">
        <v>12</v>
      </c>
      <c r="H1091" s="2">
        <v>8684.64</v>
      </c>
      <c r="I1091">
        <v>1302.7</v>
      </c>
      <c r="J1091" s="2">
        <v>7381.94</v>
      </c>
      <c r="K1091" s="2">
        <v>7.38</v>
      </c>
      <c r="L1091" s="2">
        <v>188167.2</v>
      </c>
      <c r="M1091" s="2">
        <v>-180785.26</v>
      </c>
      <c r="N1091" s="2">
        <v>-180.79</v>
      </c>
      <c r="O1091" s="3">
        <v>45131</v>
      </c>
      <c r="P1091" t="s">
        <v>49</v>
      </c>
      <c r="Q1091" t="s">
        <v>26</v>
      </c>
      <c r="R1091">
        <v>2023</v>
      </c>
      <c r="S1091" t="s">
        <v>579</v>
      </c>
      <c r="T1091" t="s">
        <v>97</v>
      </c>
      <c r="U1091" t="s">
        <v>37</v>
      </c>
    </row>
    <row r="1092" spans="1:21" x14ac:dyDescent="0.3">
      <c r="A1092" t="s">
        <v>21</v>
      </c>
      <c r="B1092" t="s">
        <v>430</v>
      </c>
      <c r="C1092" t="s">
        <v>95</v>
      </c>
      <c r="D1092" t="s">
        <v>24</v>
      </c>
      <c r="E1092" s="2">
        <v>2809.56</v>
      </c>
      <c r="F1092" s="2">
        <v>260</v>
      </c>
      <c r="G1092" s="2">
        <v>125</v>
      </c>
      <c r="H1092" s="2">
        <v>351195</v>
      </c>
      <c r="I1092">
        <v>0</v>
      </c>
      <c r="J1092" s="2">
        <v>351195</v>
      </c>
      <c r="K1092" s="2">
        <v>351.19</v>
      </c>
      <c r="L1092" s="2">
        <v>730485.6</v>
      </c>
      <c r="M1092" s="2">
        <v>-379290.6</v>
      </c>
      <c r="N1092" s="2">
        <v>-379.29</v>
      </c>
      <c r="O1092" s="3">
        <v>45132</v>
      </c>
      <c r="P1092" t="s">
        <v>49</v>
      </c>
      <c r="Q1092" t="s">
        <v>26</v>
      </c>
      <c r="R1092">
        <v>2023</v>
      </c>
      <c r="S1092" t="s">
        <v>431</v>
      </c>
      <c r="T1092" t="s">
        <v>97</v>
      </c>
      <c r="U1092" t="s">
        <v>46</v>
      </c>
    </row>
    <row r="1093" spans="1:21" x14ac:dyDescent="0.3">
      <c r="A1093" t="s">
        <v>38</v>
      </c>
      <c r="B1093" t="s">
        <v>598</v>
      </c>
      <c r="C1093" t="s">
        <v>56</v>
      </c>
      <c r="D1093" t="s">
        <v>228</v>
      </c>
      <c r="E1093" s="2">
        <v>240.06</v>
      </c>
      <c r="F1093" s="2">
        <v>120</v>
      </c>
      <c r="G1093" s="2">
        <v>300</v>
      </c>
      <c r="H1093" s="2">
        <v>72018</v>
      </c>
      <c r="I1093">
        <v>10802.7</v>
      </c>
      <c r="J1093" s="2">
        <v>61215.3</v>
      </c>
      <c r="K1093" s="2">
        <v>61.22</v>
      </c>
      <c r="L1093" s="2">
        <v>28807.200000000001</v>
      </c>
      <c r="M1093" s="2">
        <v>32408.1</v>
      </c>
      <c r="N1093" s="2">
        <v>32.409999999999997</v>
      </c>
      <c r="O1093" s="3">
        <v>45135</v>
      </c>
      <c r="P1093" t="s">
        <v>49</v>
      </c>
      <c r="Q1093" t="s">
        <v>26</v>
      </c>
      <c r="R1093">
        <v>2023</v>
      </c>
      <c r="S1093" t="s">
        <v>599</v>
      </c>
      <c r="T1093" t="s">
        <v>58</v>
      </c>
      <c r="U1093" t="s">
        <v>41</v>
      </c>
    </row>
    <row r="1094" spans="1:21" x14ac:dyDescent="0.3">
      <c r="A1094" t="s">
        <v>38</v>
      </c>
      <c r="B1094" t="s">
        <v>360</v>
      </c>
      <c r="C1094" t="s">
        <v>56</v>
      </c>
      <c r="D1094" t="s">
        <v>158</v>
      </c>
      <c r="E1094" s="2">
        <v>540.79999999999995</v>
      </c>
      <c r="F1094" s="2">
        <v>120</v>
      </c>
      <c r="G1094" s="2">
        <v>300</v>
      </c>
      <c r="H1094" s="2">
        <v>162240</v>
      </c>
      <c r="I1094">
        <v>16224</v>
      </c>
      <c r="J1094" s="2">
        <v>146016</v>
      </c>
      <c r="K1094" s="2">
        <v>146.02000000000001</v>
      </c>
      <c r="L1094" s="2">
        <v>64896</v>
      </c>
      <c r="M1094" s="2">
        <v>81120</v>
      </c>
      <c r="N1094" s="2">
        <v>81.12</v>
      </c>
      <c r="O1094" s="3">
        <v>45136</v>
      </c>
      <c r="P1094" t="s">
        <v>49</v>
      </c>
      <c r="Q1094" t="s">
        <v>26</v>
      </c>
      <c r="R1094">
        <v>2023</v>
      </c>
      <c r="S1094" t="s">
        <v>361</v>
      </c>
      <c r="T1094" t="s">
        <v>58</v>
      </c>
      <c r="U1094" t="s">
        <v>37</v>
      </c>
    </row>
    <row r="1095" spans="1:21" x14ac:dyDescent="0.3">
      <c r="A1095" t="s">
        <v>21</v>
      </c>
      <c r="B1095" t="s">
        <v>600</v>
      </c>
      <c r="C1095" t="s">
        <v>23</v>
      </c>
      <c r="D1095" t="s">
        <v>68</v>
      </c>
      <c r="E1095" s="2">
        <v>2326.71</v>
      </c>
      <c r="F1095" s="2">
        <v>5</v>
      </c>
      <c r="G1095" s="2">
        <v>125</v>
      </c>
      <c r="H1095" s="2">
        <v>290838.75</v>
      </c>
      <c r="I1095">
        <v>14541.94</v>
      </c>
      <c r="J1095" s="2">
        <v>276296.81</v>
      </c>
      <c r="K1095" s="2">
        <v>276.3</v>
      </c>
      <c r="L1095" s="2">
        <v>11633.55</v>
      </c>
      <c r="M1095" s="2">
        <v>264663.26</v>
      </c>
      <c r="N1095" s="2">
        <v>264.66000000000003</v>
      </c>
      <c r="O1095" s="3">
        <v>45137</v>
      </c>
      <c r="P1095" t="s">
        <v>49</v>
      </c>
      <c r="Q1095" t="s">
        <v>26</v>
      </c>
      <c r="R1095">
        <v>2023</v>
      </c>
      <c r="S1095" t="s">
        <v>601</v>
      </c>
      <c r="T1095" t="s">
        <v>28</v>
      </c>
      <c r="U1095" t="s">
        <v>41</v>
      </c>
    </row>
    <row r="1096" spans="1:21" x14ac:dyDescent="0.3">
      <c r="A1096" t="s">
        <v>38</v>
      </c>
      <c r="B1096" t="s">
        <v>364</v>
      </c>
      <c r="C1096" t="s">
        <v>61</v>
      </c>
      <c r="D1096" t="s">
        <v>158</v>
      </c>
      <c r="E1096" s="2">
        <v>902.78</v>
      </c>
      <c r="F1096" s="2">
        <v>250</v>
      </c>
      <c r="G1096" s="2">
        <v>300</v>
      </c>
      <c r="H1096" s="2">
        <v>270834</v>
      </c>
      <c r="I1096">
        <v>27083.4</v>
      </c>
      <c r="J1096" s="2">
        <v>243750.6</v>
      </c>
      <c r="K1096" s="2">
        <v>243.75</v>
      </c>
      <c r="L1096" s="2">
        <v>225695</v>
      </c>
      <c r="M1096" s="2">
        <v>18055.599999999999</v>
      </c>
      <c r="N1096" s="2">
        <v>18.059999999999999</v>
      </c>
      <c r="O1096" s="3">
        <v>45138</v>
      </c>
      <c r="P1096" t="s">
        <v>49</v>
      </c>
      <c r="Q1096" t="s">
        <v>26</v>
      </c>
      <c r="R1096">
        <v>2023</v>
      </c>
      <c r="S1096" t="s">
        <v>365</v>
      </c>
      <c r="T1096" t="s">
        <v>64</v>
      </c>
      <c r="U1096" t="s">
        <v>37</v>
      </c>
    </row>
    <row r="1097" spans="1:21" x14ac:dyDescent="0.3">
      <c r="A1097" t="s">
        <v>38</v>
      </c>
      <c r="B1097" t="s">
        <v>518</v>
      </c>
      <c r="C1097" t="s">
        <v>32</v>
      </c>
      <c r="D1097" t="s">
        <v>24</v>
      </c>
      <c r="E1097" s="2">
        <v>520.62</v>
      </c>
      <c r="F1097" s="2">
        <v>10</v>
      </c>
      <c r="G1097" s="2">
        <v>300</v>
      </c>
      <c r="H1097" s="2">
        <v>156186</v>
      </c>
      <c r="I1097">
        <v>0</v>
      </c>
      <c r="J1097" s="2">
        <v>156186</v>
      </c>
      <c r="K1097" s="2">
        <v>156.19</v>
      </c>
      <c r="L1097" s="2">
        <v>5206.2</v>
      </c>
      <c r="M1097" s="2">
        <v>150979.79999999999</v>
      </c>
      <c r="N1097" s="2">
        <v>150.97999999999999</v>
      </c>
      <c r="O1097" s="3">
        <v>45139</v>
      </c>
      <c r="P1097" t="s">
        <v>44</v>
      </c>
      <c r="Q1097" t="s">
        <v>26</v>
      </c>
      <c r="R1097">
        <v>2023</v>
      </c>
      <c r="S1097" t="s">
        <v>519</v>
      </c>
      <c r="T1097" t="s">
        <v>36</v>
      </c>
      <c r="U1097" t="s">
        <v>65</v>
      </c>
    </row>
    <row r="1098" spans="1:21" x14ac:dyDescent="0.3">
      <c r="A1098" t="s">
        <v>42</v>
      </c>
      <c r="B1098" t="s">
        <v>524</v>
      </c>
      <c r="C1098" t="s">
        <v>95</v>
      </c>
      <c r="D1098" t="s">
        <v>228</v>
      </c>
      <c r="E1098" s="2">
        <v>3399.7</v>
      </c>
      <c r="F1098" s="2">
        <v>260</v>
      </c>
      <c r="G1098" s="2">
        <v>350</v>
      </c>
      <c r="H1098" s="2">
        <v>1189895</v>
      </c>
      <c r="I1098">
        <v>178484.25</v>
      </c>
      <c r="J1098" s="2">
        <v>1011410.75</v>
      </c>
      <c r="K1098" s="2">
        <v>1011.41</v>
      </c>
      <c r="L1098" s="2">
        <v>883922</v>
      </c>
      <c r="M1098" s="2">
        <v>127488.75</v>
      </c>
      <c r="N1098" s="2">
        <v>127.49</v>
      </c>
      <c r="O1098" s="3">
        <v>45139</v>
      </c>
      <c r="P1098" t="s">
        <v>44</v>
      </c>
      <c r="Q1098" t="s">
        <v>26</v>
      </c>
      <c r="R1098">
        <v>2023</v>
      </c>
      <c r="S1098" t="s">
        <v>525</v>
      </c>
      <c r="T1098" t="s">
        <v>97</v>
      </c>
      <c r="U1098" t="s">
        <v>41</v>
      </c>
    </row>
    <row r="1099" spans="1:21" x14ac:dyDescent="0.3">
      <c r="A1099" t="s">
        <v>30</v>
      </c>
      <c r="B1099" t="s">
        <v>578</v>
      </c>
      <c r="C1099" t="s">
        <v>95</v>
      </c>
      <c r="D1099" t="s">
        <v>24</v>
      </c>
      <c r="E1099" s="2">
        <v>1972.35</v>
      </c>
      <c r="F1099" s="2">
        <v>260</v>
      </c>
      <c r="G1099" s="2">
        <v>15</v>
      </c>
      <c r="H1099" s="2">
        <v>29585.25</v>
      </c>
      <c r="I1099">
        <v>0</v>
      </c>
      <c r="J1099" s="2">
        <v>29585.25</v>
      </c>
      <c r="K1099" s="2">
        <v>29.59</v>
      </c>
      <c r="L1099" s="2">
        <v>512811</v>
      </c>
      <c r="M1099" s="2">
        <v>-483225.75</v>
      </c>
      <c r="N1099" s="2">
        <v>-483.23</v>
      </c>
      <c r="O1099" s="3">
        <v>45142</v>
      </c>
      <c r="P1099" t="s">
        <v>44</v>
      </c>
      <c r="Q1099" t="s">
        <v>26</v>
      </c>
      <c r="R1099">
        <v>2023</v>
      </c>
      <c r="S1099" t="s">
        <v>579</v>
      </c>
      <c r="T1099" t="s">
        <v>97</v>
      </c>
      <c r="U1099" t="s">
        <v>41</v>
      </c>
    </row>
    <row r="1100" spans="1:21" x14ac:dyDescent="0.3">
      <c r="A1100" t="s">
        <v>42</v>
      </c>
      <c r="B1100" t="s">
        <v>554</v>
      </c>
      <c r="C1100" t="s">
        <v>67</v>
      </c>
      <c r="D1100" t="s">
        <v>228</v>
      </c>
      <c r="E1100" s="2">
        <v>3406.79</v>
      </c>
      <c r="F1100" s="2">
        <v>3</v>
      </c>
      <c r="G1100" s="2">
        <v>350</v>
      </c>
      <c r="H1100" s="2">
        <v>1192376.5</v>
      </c>
      <c r="I1100">
        <v>178856.48</v>
      </c>
      <c r="J1100" s="2">
        <v>1013520.02</v>
      </c>
      <c r="K1100" s="2">
        <v>1013.52</v>
      </c>
      <c r="L1100" s="2">
        <v>10220.370000000001</v>
      </c>
      <c r="M1100" s="2">
        <v>1003299.65</v>
      </c>
      <c r="N1100" s="2">
        <v>1003.3</v>
      </c>
      <c r="O1100" s="3">
        <v>45142</v>
      </c>
      <c r="P1100" t="s">
        <v>44</v>
      </c>
      <c r="Q1100" t="s">
        <v>26</v>
      </c>
      <c r="R1100">
        <v>2023</v>
      </c>
      <c r="S1100" t="s">
        <v>555</v>
      </c>
      <c r="T1100" t="s">
        <v>70</v>
      </c>
      <c r="U1100" t="s">
        <v>65</v>
      </c>
    </row>
    <row r="1101" spans="1:21" x14ac:dyDescent="0.3">
      <c r="A1101" t="s">
        <v>47</v>
      </c>
      <c r="B1101" t="s">
        <v>602</v>
      </c>
      <c r="C1101" t="s">
        <v>61</v>
      </c>
      <c r="D1101" t="s">
        <v>158</v>
      </c>
      <c r="E1101" s="2">
        <v>1417.04</v>
      </c>
      <c r="F1101" s="2">
        <v>250</v>
      </c>
      <c r="G1101" s="2">
        <v>12</v>
      </c>
      <c r="H1101" s="2">
        <v>17004.48</v>
      </c>
      <c r="I1101">
        <v>1700.45</v>
      </c>
      <c r="J1101" s="2">
        <v>15304.03</v>
      </c>
      <c r="K1101" s="2">
        <v>15.3</v>
      </c>
      <c r="L1101" s="2">
        <v>354260</v>
      </c>
      <c r="M1101" s="2">
        <v>-338955.97</v>
      </c>
      <c r="N1101" s="2">
        <v>-338.96</v>
      </c>
      <c r="O1101" s="3">
        <v>45143</v>
      </c>
      <c r="P1101" t="s">
        <v>44</v>
      </c>
      <c r="Q1101" t="s">
        <v>26</v>
      </c>
      <c r="R1101">
        <v>2023</v>
      </c>
      <c r="S1101" t="s">
        <v>603</v>
      </c>
      <c r="T1101" t="s">
        <v>64</v>
      </c>
      <c r="U1101" t="s">
        <v>41</v>
      </c>
    </row>
    <row r="1102" spans="1:21" x14ac:dyDescent="0.3">
      <c r="A1102" t="s">
        <v>42</v>
      </c>
      <c r="B1102" t="s">
        <v>408</v>
      </c>
      <c r="C1102" t="s">
        <v>23</v>
      </c>
      <c r="D1102" t="s">
        <v>228</v>
      </c>
      <c r="E1102" s="2">
        <v>2322.06</v>
      </c>
      <c r="F1102" s="2">
        <v>5</v>
      </c>
      <c r="G1102" s="2">
        <v>350</v>
      </c>
      <c r="H1102" s="2">
        <v>812721</v>
      </c>
      <c r="I1102">
        <v>121908.15</v>
      </c>
      <c r="J1102" s="2">
        <v>690812.85</v>
      </c>
      <c r="K1102" s="2">
        <v>690.81</v>
      </c>
      <c r="L1102" s="2">
        <v>11610.3</v>
      </c>
      <c r="M1102" s="2">
        <v>679202.55</v>
      </c>
      <c r="N1102" s="2">
        <v>679.2</v>
      </c>
      <c r="O1102" s="3">
        <v>45143</v>
      </c>
      <c r="P1102" t="s">
        <v>44</v>
      </c>
      <c r="Q1102" t="s">
        <v>26</v>
      </c>
      <c r="R1102">
        <v>2023</v>
      </c>
      <c r="S1102" t="s">
        <v>409</v>
      </c>
      <c r="T1102" t="s">
        <v>28</v>
      </c>
      <c r="U1102" t="s">
        <v>37</v>
      </c>
    </row>
    <row r="1103" spans="1:21" x14ac:dyDescent="0.3">
      <c r="A1103" t="s">
        <v>38</v>
      </c>
      <c r="B1103" t="s">
        <v>472</v>
      </c>
      <c r="C1103" t="s">
        <v>23</v>
      </c>
      <c r="D1103" t="s">
        <v>68</v>
      </c>
      <c r="E1103" s="2">
        <v>982.32</v>
      </c>
      <c r="F1103" s="2">
        <v>5</v>
      </c>
      <c r="G1103" s="2">
        <v>300</v>
      </c>
      <c r="H1103" s="2">
        <v>294696</v>
      </c>
      <c r="I1103">
        <v>14734.8</v>
      </c>
      <c r="J1103" s="2">
        <v>279961.2</v>
      </c>
      <c r="K1103" s="2">
        <v>279.95999999999998</v>
      </c>
      <c r="L1103" s="2">
        <v>4911.6000000000004</v>
      </c>
      <c r="M1103" s="2">
        <v>275049.59999999998</v>
      </c>
      <c r="N1103" s="2">
        <v>275.05</v>
      </c>
      <c r="O1103" s="3">
        <v>45143</v>
      </c>
      <c r="P1103" t="s">
        <v>44</v>
      </c>
      <c r="Q1103" t="s">
        <v>26</v>
      </c>
      <c r="R1103">
        <v>2023</v>
      </c>
      <c r="S1103" t="s">
        <v>473</v>
      </c>
      <c r="T1103" t="s">
        <v>28</v>
      </c>
      <c r="U1103" t="s">
        <v>54</v>
      </c>
    </row>
    <row r="1104" spans="1:21" x14ac:dyDescent="0.3">
      <c r="A1104" t="s">
        <v>47</v>
      </c>
      <c r="B1104" t="s">
        <v>334</v>
      </c>
      <c r="C1104" t="s">
        <v>95</v>
      </c>
      <c r="D1104" t="s">
        <v>24</v>
      </c>
      <c r="E1104" s="2">
        <v>1149.27</v>
      </c>
      <c r="F1104" s="2">
        <v>260</v>
      </c>
      <c r="G1104" s="2">
        <v>12</v>
      </c>
      <c r="H1104" s="2">
        <v>13791.24</v>
      </c>
      <c r="I1104">
        <v>0</v>
      </c>
      <c r="J1104" s="2">
        <v>13791.24</v>
      </c>
      <c r="K1104" s="2">
        <v>13.79</v>
      </c>
      <c r="L1104" s="2">
        <v>298810.2</v>
      </c>
      <c r="M1104" s="2">
        <v>-285018.96000000002</v>
      </c>
      <c r="N1104" s="2">
        <v>-285.02</v>
      </c>
      <c r="O1104" s="3">
        <v>45144</v>
      </c>
      <c r="P1104" t="s">
        <v>44</v>
      </c>
      <c r="Q1104" t="s">
        <v>26</v>
      </c>
      <c r="R1104">
        <v>2023</v>
      </c>
      <c r="S1104" t="s">
        <v>335</v>
      </c>
      <c r="T1104" t="s">
        <v>97</v>
      </c>
      <c r="U1104" t="s">
        <v>46</v>
      </c>
    </row>
    <row r="1105" spans="1:21" x14ac:dyDescent="0.3">
      <c r="A1105" t="s">
        <v>38</v>
      </c>
      <c r="B1105" t="s">
        <v>408</v>
      </c>
      <c r="C1105" t="s">
        <v>95</v>
      </c>
      <c r="D1105" t="s">
        <v>228</v>
      </c>
      <c r="E1105" s="2">
        <v>318.92</v>
      </c>
      <c r="F1105" s="2">
        <v>260</v>
      </c>
      <c r="G1105" s="2">
        <v>300</v>
      </c>
      <c r="H1105" s="2">
        <v>95676</v>
      </c>
      <c r="I1105">
        <v>14351.4</v>
      </c>
      <c r="J1105" s="2">
        <v>81324.600000000006</v>
      </c>
      <c r="K1105" s="2">
        <v>81.319999999999993</v>
      </c>
      <c r="L1105" s="2">
        <v>82919.199999999997</v>
      </c>
      <c r="M1105" s="2">
        <v>-1594.6</v>
      </c>
      <c r="N1105" s="2">
        <v>-1.59</v>
      </c>
      <c r="O1105" s="3">
        <v>45144</v>
      </c>
      <c r="P1105" t="s">
        <v>44</v>
      </c>
      <c r="Q1105" t="s">
        <v>26</v>
      </c>
      <c r="R1105">
        <v>2023</v>
      </c>
      <c r="S1105" t="s">
        <v>409</v>
      </c>
      <c r="T1105" t="s">
        <v>97</v>
      </c>
      <c r="U1105" t="s">
        <v>29</v>
      </c>
    </row>
    <row r="1106" spans="1:21" x14ac:dyDescent="0.3">
      <c r="A1106" t="s">
        <v>30</v>
      </c>
      <c r="B1106" t="s">
        <v>552</v>
      </c>
      <c r="C1106" t="s">
        <v>67</v>
      </c>
      <c r="D1106" t="s">
        <v>228</v>
      </c>
      <c r="E1106" s="2">
        <v>1777.81</v>
      </c>
      <c r="F1106" s="2">
        <v>3</v>
      </c>
      <c r="G1106" s="2">
        <v>15</v>
      </c>
      <c r="H1106" s="2">
        <v>26667.15</v>
      </c>
      <c r="I1106">
        <v>4000.07</v>
      </c>
      <c r="J1106" s="2">
        <v>22667.08</v>
      </c>
      <c r="K1106" s="2">
        <v>22.67</v>
      </c>
      <c r="L1106" s="2">
        <v>5333.43</v>
      </c>
      <c r="M1106" s="2">
        <v>17333.650000000001</v>
      </c>
      <c r="N1106" s="2">
        <v>17.329999999999998</v>
      </c>
      <c r="O1106" s="3">
        <v>45144</v>
      </c>
      <c r="P1106" t="s">
        <v>44</v>
      </c>
      <c r="Q1106" t="s">
        <v>26</v>
      </c>
      <c r="R1106">
        <v>2023</v>
      </c>
      <c r="S1106" t="s">
        <v>553</v>
      </c>
      <c r="T1106" t="s">
        <v>70</v>
      </c>
      <c r="U1106" t="s">
        <v>41</v>
      </c>
    </row>
    <row r="1107" spans="1:21" x14ac:dyDescent="0.3">
      <c r="A1107" t="s">
        <v>42</v>
      </c>
      <c r="B1107" t="s">
        <v>482</v>
      </c>
      <c r="C1107" t="s">
        <v>56</v>
      </c>
      <c r="D1107" t="s">
        <v>68</v>
      </c>
      <c r="E1107" s="2">
        <v>1992.68</v>
      </c>
      <c r="F1107" s="2">
        <v>120</v>
      </c>
      <c r="G1107" s="2">
        <v>350</v>
      </c>
      <c r="H1107" s="2">
        <v>697438</v>
      </c>
      <c r="I1107">
        <v>34871.9</v>
      </c>
      <c r="J1107" s="2">
        <v>662566.1</v>
      </c>
      <c r="K1107" s="2">
        <v>662.57</v>
      </c>
      <c r="L1107" s="2">
        <v>239121.6</v>
      </c>
      <c r="M1107" s="2">
        <v>423444.5</v>
      </c>
      <c r="N1107" s="2">
        <v>423.44</v>
      </c>
      <c r="O1107" s="3">
        <v>45145</v>
      </c>
      <c r="P1107" t="s">
        <v>44</v>
      </c>
      <c r="Q1107" t="s">
        <v>26</v>
      </c>
      <c r="R1107">
        <v>2023</v>
      </c>
      <c r="S1107" t="s">
        <v>483</v>
      </c>
      <c r="T1107" t="s">
        <v>58</v>
      </c>
      <c r="U1107" t="s">
        <v>51</v>
      </c>
    </row>
    <row r="1108" spans="1:21" x14ac:dyDescent="0.3">
      <c r="A1108" t="s">
        <v>47</v>
      </c>
      <c r="B1108" t="s">
        <v>592</v>
      </c>
      <c r="C1108" t="s">
        <v>32</v>
      </c>
      <c r="D1108" t="s">
        <v>228</v>
      </c>
      <c r="E1108" s="2">
        <v>1104.92</v>
      </c>
      <c r="F1108" s="2">
        <v>10</v>
      </c>
      <c r="G1108" s="2">
        <v>12</v>
      </c>
      <c r="H1108" s="2">
        <v>13259.04</v>
      </c>
      <c r="I1108">
        <v>1988.86</v>
      </c>
      <c r="J1108" s="2">
        <v>11270.18</v>
      </c>
      <c r="K1108" s="2">
        <v>11.27</v>
      </c>
      <c r="L1108" s="2">
        <v>11049.2</v>
      </c>
      <c r="M1108" s="2">
        <v>220.98</v>
      </c>
      <c r="N1108" s="2">
        <v>0.22</v>
      </c>
      <c r="O1108" s="3">
        <v>45146</v>
      </c>
      <c r="P1108" t="s">
        <v>44</v>
      </c>
      <c r="Q1108" t="s">
        <v>26</v>
      </c>
      <c r="R1108">
        <v>2023</v>
      </c>
      <c r="S1108" t="s">
        <v>593</v>
      </c>
      <c r="T1108" t="s">
        <v>36</v>
      </c>
      <c r="U1108" t="s">
        <v>46</v>
      </c>
    </row>
    <row r="1109" spans="1:21" x14ac:dyDescent="0.3">
      <c r="A1109" t="s">
        <v>42</v>
      </c>
      <c r="B1109" t="s">
        <v>400</v>
      </c>
      <c r="C1109" t="s">
        <v>61</v>
      </c>
      <c r="D1109" t="s">
        <v>228</v>
      </c>
      <c r="E1109" s="2">
        <v>1264.06</v>
      </c>
      <c r="F1109" s="2">
        <v>250</v>
      </c>
      <c r="G1109" s="2">
        <v>350</v>
      </c>
      <c r="H1109" s="2">
        <v>442421</v>
      </c>
      <c r="I1109">
        <v>66363.149999999994</v>
      </c>
      <c r="J1109" s="2">
        <v>376057.85</v>
      </c>
      <c r="K1109" s="2">
        <v>376.06</v>
      </c>
      <c r="L1109" s="2">
        <v>316015</v>
      </c>
      <c r="M1109" s="2">
        <v>60042.85</v>
      </c>
      <c r="N1109" s="2">
        <v>60.04</v>
      </c>
      <c r="O1109" s="3">
        <v>45146</v>
      </c>
      <c r="P1109" t="s">
        <v>44</v>
      </c>
      <c r="Q1109" t="s">
        <v>26</v>
      </c>
      <c r="R1109">
        <v>2023</v>
      </c>
      <c r="S1109" t="s">
        <v>401</v>
      </c>
      <c r="T1109" t="s">
        <v>64</v>
      </c>
      <c r="U1109" t="s">
        <v>65</v>
      </c>
    </row>
    <row r="1110" spans="1:21" x14ac:dyDescent="0.3">
      <c r="A1110" t="s">
        <v>38</v>
      </c>
      <c r="B1110" t="s">
        <v>326</v>
      </c>
      <c r="C1110" t="s">
        <v>23</v>
      </c>
      <c r="D1110" t="s">
        <v>228</v>
      </c>
      <c r="E1110" s="2">
        <v>796.19</v>
      </c>
      <c r="F1110" s="2">
        <v>5</v>
      </c>
      <c r="G1110" s="2">
        <v>300</v>
      </c>
      <c r="H1110" s="2">
        <v>238857</v>
      </c>
      <c r="I1110">
        <v>35828.550000000003</v>
      </c>
      <c r="J1110" s="2">
        <v>203028.45</v>
      </c>
      <c r="K1110" s="2">
        <v>203.03</v>
      </c>
      <c r="L1110" s="2">
        <v>3980.95</v>
      </c>
      <c r="M1110" s="2">
        <v>199047.5</v>
      </c>
      <c r="N1110" s="2">
        <v>199.05</v>
      </c>
      <c r="O1110" s="3">
        <v>45147</v>
      </c>
      <c r="P1110" t="s">
        <v>44</v>
      </c>
      <c r="Q1110" t="s">
        <v>26</v>
      </c>
      <c r="R1110">
        <v>2023</v>
      </c>
      <c r="S1110" t="s">
        <v>327</v>
      </c>
      <c r="T1110" t="s">
        <v>28</v>
      </c>
      <c r="U1110" t="s">
        <v>29</v>
      </c>
    </row>
    <row r="1111" spans="1:21" x14ac:dyDescent="0.3">
      <c r="A1111" t="s">
        <v>42</v>
      </c>
      <c r="B1111" t="s">
        <v>554</v>
      </c>
      <c r="C1111" t="s">
        <v>61</v>
      </c>
      <c r="D1111" t="s">
        <v>24</v>
      </c>
      <c r="E1111" s="2">
        <v>2671.39</v>
      </c>
      <c r="F1111" s="2">
        <v>250</v>
      </c>
      <c r="G1111" s="2">
        <v>350</v>
      </c>
      <c r="H1111" s="2">
        <v>934986.5</v>
      </c>
      <c r="I1111">
        <v>0</v>
      </c>
      <c r="J1111" s="2">
        <v>934986.5</v>
      </c>
      <c r="K1111" s="2">
        <v>934.99</v>
      </c>
      <c r="L1111" s="2">
        <v>667847.5</v>
      </c>
      <c r="M1111" s="2">
        <v>267139</v>
      </c>
      <c r="N1111" s="2">
        <v>267.14</v>
      </c>
      <c r="O1111" s="3">
        <v>45147</v>
      </c>
      <c r="P1111" t="s">
        <v>44</v>
      </c>
      <c r="Q1111" t="s">
        <v>26</v>
      </c>
      <c r="R1111">
        <v>2023</v>
      </c>
      <c r="S1111" t="s">
        <v>555</v>
      </c>
      <c r="T1111" t="s">
        <v>64</v>
      </c>
      <c r="U1111" t="s">
        <v>29</v>
      </c>
    </row>
    <row r="1112" spans="1:21" x14ac:dyDescent="0.3">
      <c r="A1112" t="s">
        <v>47</v>
      </c>
      <c r="B1112" t="s">
        <v>594</v>
      </c>
      <c r="C1112" t="s">
        <v>67</v>
      </c>
      <c r="D1112" t="s">
        <v>158</v>
      </c>
      <c r="E1112" s="2">
        <v>1835.17</v>
      </c>
      <c r="F1112" s="2">
        <v>3</v>
      </c>
      <c r="G1112" s="2">
        <v>12</v>
      </c>
      <c r="H1112" s="2">
        <v>22022.04</v>
      </c>
      <c r="I1112">
        <v>2202.1999999999998</v>
      </c>
      <c r="J1112" s="2">
        <v>19819.84</v>
      </c>
      <c r="K1112" s="2">
        <v>19.82</v>
      </c>
      <c r="L1112" s="2">
        <v>5505.51</v>
      </c>
      <c r="M1112" s="2">
        <v>14314.33</v>
      </c>
      <c r="N1112" s="2">
        <v>14.31</v>
      </c>
      <c r="O1112" s="3">
        <v>45147</v>
      </c>
      <c r="P1112" t="s">
        <v>44</v>
      </c>
      <c r="Q1112" t="s">
        <v>26</v>
      </c>
      <c r="R1112">
        <v>2023</v>
      </c>
      <c r="S1112" t="s">
        <v>595</v>
      </c>
      <c r="T1112" t="s">
        <v>70</v>
      </c>
      <c r="U1112" t="s">
        <v>46</v>
      </c>
    </row>
    <row r="1113" spans="1:21" x14ac:dyDescent="0.3">
      <c r="A1113" t="s">
        <v>38</v>
      </c>
      <c r="B1113" t="s">
        <v>598</v>
      </c>
      <c r="C1113" t="s">
        <v>56</v>
      </c>
      <c r="D1113" t="s">
        <v>24</v>
      </c>
      <c r="E1113" s="2">
        <v>853.27</v>
      </c>
      <c r="F1113" s="2">
        <v>120</v>
      </c>
      <c r="G1113" s="2">
        <v>300</v>
      </c>
      <c r="H1113" s="2">
        <v>255981</v>
      </c>
      <c r="I1113">
        <v>0</v>
      </c>
      <c r="J1113" s="2">
        <v>255981</v>
      </c>
      <c r="K1113" s="2">
        <v>255.98</v>
      </c>
      <c r="L1113" s="2">
        <v>102392.4</v>
      </c>
      <c r="M1113" s="2">
        <v>153588.6</v>
      </c>
      <c r="N1113" s="2">
        <v>153.59</v>
      </c>
      <c r="O1113" s="3">
        <v>45148</v>
      </c>
      <c r="P1113" t="s">
        <v>44</v>
      </c>
      <c r="Q1113" t="s">
        <v>26</v>
      </c>
      <c r="R1113">
        <v>2023</v>
      </c>
      <c r="S1113" t="s">
        <v>599</v>
      </c>
      <c r="T1113" t="s">
        <v>58</v>
      </c>
      <c r="U1113" t="s">
        <v>65</v>
      </c>
    </row>
    <row r="1114" spans="1:21" x14ac:dyDescent="0.3">
      <c r="A1114" t="s">
        <v>47</v>
      </c>
      <c r="B1114" t="s">
        <v>364</v>
      </c>
      <c r="C1114" t="s">
        <v>67</v>
      </c>
      <c r="D1114" t="s">
        <v>228</v>
      </c>
      <c r="E1114" s="2">
        <v>1574.99</v>
      </c>
      <c r="F1114" s="2">
        <v>3</v>
      </c>
      <c r="G1114" s="2">
        <v>12</v>
      </c>
      <c r="H1114" s="2">
        <v>18899.88</v>
      </c>
      <c r="I1114">
        <v>2834.98</v>
      </c>
      <c r="J1114" s="2">
        <v>16064.9</v>
      </c>
      <c r="K1114" s="2">
        <v>16.059999999999999</v>
      </c>
      <c r="L1114" s="2">
        <v>4724.97</v>
      </c>
      <c r="M1114" s="2">
        <v>11339.93</v>
      </c>
      <c r="N1114" s="2">
        <v>11.34</v>
      </c>
      <c r="O1114" s="3">
        <v>45148</v>
      </c>
      <c r="P1114" t="s">
        <v>44</v>
      </c>
      <c r="Q1114" t="s">
        <v>26</v>
      </c>
      <c r="R1114">
        <v>2023</v>
      </c>
      <c r="S1114" t="s">
        <v>365</v>
      </c>
      <c r="T1114" t="s">
        <v>70</v>
      </c>
      <c r="U1114" t="s">
        <v>54</v>
      </c>
    </row>
    <row r="1115" spans="1:21" x14ac:dyDescent="0.3">
      <c r="A1115" t="s">
        <v>21</v>
      </c>
      <c r="B1115" t="s">
        <v>336</v>
      </c>
      <c r="C1115" t="s">
        <v>23</v>
      </c>
      <c r="D1115" t="s">
        <v>68</v>
      </c>
      <c r="E1115" s="2">
        <v>1004.39</v>
      </c>
      <c r="F1115" s="2">
        <v>5</v>
      </c>
      <c r="G1115" s="2">
        <v>125</v>
      </c>
      <c r="H1115" s="2">
        <v>125548.75</v>
      </c>
      <c r="I1115">
        <v>6277.44</v>
      </c>
      <c r="J1115" s="2">
        <v>119271.31</v>
      </c>
      <c r="K1115" s="2">
        <v>119.27</v>
      </c>
      <c r="L1115" s="2">
        <v>5021.95</v>
      </c>
      <c r="M1115" s="2">
        <v>114249.36</v>
      </c>
      <c r="N1115" s="2">
        <v>114.25</v>
      </c>
      <c r="O1115" s="3">
        <v>45149</v>
      </c>
      <c r="P1115" t="s">
        <v>44</v>
      </c>
      <c r="Q1115" t="s">
        <v>26</v>
      </c>
      <c r="R1115">
        <v>2023</v>
      </c>
      <c r="S1115" t="s">
        <v>337</v>
      </c>
      <c r="T1115" t="s">
        <v>28</v>
      </c>
      <c r="U1115" t="s">
        <v>54</v>
      </c>
    </row>
    <row r="1116" spans="1:21" x14ac:dyDescent="0.3">
      <c r="A1116" t="s">
        <v>47</v>
      </c>
      <c r="B1116" t="s">
        <v>462</v>
      </c>
      <c r="C1116" t="s">
        <v>67</v>
      </c>
      <c r="D1116" t="s">
        <v>158</v>
      </c>
      <c r="E1116" s="2">
        <v>1553.14</v>
      </c>
      <c r="F1116" s="2">
        <v>3</v>
      </c>
      <c r="G1116" s="2">
        <v>12</v>
      </c>
      <c r="H1116" s="2">
        <v>18637.68</v>
      </c>
      <c r="I1116">
        <v>1863.77</v>
      </c>
      <c r="J1116" s="2">
        <v>16773.91</v>
      </c>
      <c r="K1116" s="2">
        <v>16.77</v>
      </c>
      <c r="L1116" s="2">
        <v>4659.42</v>
      </c>
      <c r="M1116" s="2">
        <v>12114.49</v>
      </c>
      <c r="N1116" s="2">
        <v>12.11</v>
      </c>
      <c r="O1116" s="3">
        <v>45150</v>
      </c>
      <c r="P1116" t="s">
        <v>44</v>
      </c>
      <c r="Q1116" t="s">
        <v>26</v>
      </c>
      <c r="R1116">
        <v>2023</v>
      </c>
      <c r="S1116" t="s">
        <v>463</v>
      </c>
      <c r="T1116" t="s">
        <v>70</v>
      </c>
      <c r="U1116" t="s">
        <v>29</v>
      </c>
    </row>
    <row r="1117" spans="1:21" x14ac:dyDescent="0.3">
      <c r="A1117" t="s">
        <v>42</v>
      </c>
      <c r="B1117" t="s">
        <v>374</v>
      </c>
      <c r="C1117" t="s">
        <v>32</v>
      </c>
      <c r="D1117" t="s">
        <v>228</v>
      </c>
      <c r="E1117" s="2">
        <v>1320.88</v>
      </c>
      <c r="F1117" s="2">
        <v>10</v>
      </c>
      <c r="G1117" s="2">
        <v>350</v>
      </c>
      <c r="H1117" s="2">
        <v>462308</v>
      </c>
      <c r="I1117">
        <v>69346.2</v>
      </c>
      <c r="J1117" s="2">
        <v>392961.8</v>
      </c>
      <c r="K1117" s="2">
        <v>392.96</v>
      </c>
      <c r="L1117" s="2">
        <v>13208.8</v>
      </c>
      <c r="M1117" s="2">
        <v>379753</v>
      </c>
      <c r="N1117" s="2">
        <v>379.75</v>
      </c>
      <c r="O1117" s="3">
        <v>45151</v>
      </c>
      <c r="P1117" t="s">
        <v>44</v>
      </c>
      <c r="Q1117" t="s">
        <v>26</v>
      </c>
      <c r="R1117">
        <v>2023</v>
      </c>
      <c r="S1117" t="s">
        <v>375</v>
      </c>
      <c r="T1117" t="s">
        <v>36</v>
      </c>
      <c r="U1117" t="s">
        <v>46</v>
      </c>
    </row>
    <row r="1118" spans="1:21" x14ac:dyDescent="0.3">
      <c r="A1118" t="s">
        <v>21</v>
      </c>
      <c r="B1118" t="s">
        <v>604</v>
      </c>
      <c r="C1118" t="s">
        <v>61</v>
      </c>
      <c r="D1118" t="s">
        <v>68</v>
      </c>
      <c r="E1118" s="2">
        <v>1914.09</v>
      </c>
      <c r="F1118" s="2">
        <v>250</v>
      </c>
      <c r="G1118" s="2">
        <v>125</v>
      </c>
      <c r="H1118" s="2">
        <v>239261.25</v>
      </c>
      <c r="I1118">
        <v>11963.06</v>
      </c>
      <c r="J1118" s="2">
        <v>227298.19</v>
      </c>
      <c r="K1118" s="2">
        <v>227.3</v>
      </c>
      <c r="L1118" s="2">
        <v>478522.5</v>
      </c>
      <c r="M1118" s="2">
        <v>-251224.31</v>
      </c>
      <c r="N1118" s="2">
        <v>-251.22</v>
      </c>
      <c r="O1118" s="3">
        <v>45151</v>
      </c>
      <c r="P1118" t="s">
        <v>44</v>
      </c>
      <c r="Q1118" t="s">
        <v>26</v>
      </c>
      <c r="R1118">
        <v>2023</v>
      </c>
      <c r="S1118" t="s">
        <v>605</v>
      </c>
      <c r="T1118" t="s">
        <v>64</v>
      </c>
      <c r="U1118" t="s">
        <v>46</v>
      </c>
    </row>
    <row r="1119" spans="1:21" x14ac:dyDescent="0.3">
      <c r="A1119" t="s">
        <v>21</v>
      </c>
      <c r="B1119" t="s">
        <v>434</v>
      </c>
      <c r="C1119" t="s">
        <v>61</v>
      </c>
      <c r="D1119" t="s">
        <v>24</v>
      </c>
      <c r="E1119" s="2">
        <v>2853.25</v>
      </c>
      <c r="F1119" s="2">
        <v>250</v>
      </c>
      <c r="G1119" s="2">
        <v>125</v>
      </c>
      <c r="H1119" s="2">
        <v>356656.25</v>
      </c>
      <c r="I1119">
        <v>0</v>
      </c>
      <c r="J1119" s="2">
        <v>356656.25</v>
      </c>
      <c r="K1119" s="2">
        <v>356.66</v>
      </c>
      <c r="L1119" s="2">
        <v>713312.5</v>
      </c>
      <c r="M1119" s="2">
        <v>-356656.25</v>
      </c>
      <c r="N1119" s="2">
        <v>-356.66</v>
      </c>
      <c r="O1119" s="3">
        <v>45151</v>
      </c>
      <c r="P1119" t="s">
        <v>44</v>
      </c>
      <c r="Q1119" t="s">
        <v>26</v>
      </c>
      <c r="R1119">
        <v>2023</v>
      </c>
      <c r="S1119" t="s">
        <v>435</v>
      </c>
      <c r="T1119" t="s">
        <v>64</v>
      </c>
      <c r="U1119" t="s">
        <v>37</v>
      </c>
    </row>
    <row r="1120" spans="1:21" x14ac:dyDescent="0.3">
      <c r="A1120" t="s">
        <v>42</v>
      </c>
      <c r="B1120" t="s">
        <v>336</v>
      </c>
      <c r="C1120" t="s">
        <v>95</v>
      </c>
      <c r="D1120" t="s">
        <v>68</v>
      </c>
      <c r="E1120" s="2">
        <v>3891.56</v>
      </c>
      <c r="F1120" s="2">
        <v>260</v>
      </c>
      <c r="G1120" s="2">
        <v>350</v>
      </c>
      <c r="H1120" s="2">
        <v>1362046</v>
      </c>
      <c r="I1120">
        <v>68102.3</v>
      </c>
      <c r="J1120" s="2">
        <v>1293943.7</v>
      </c>
      <c r="K1120" s="2">
        <v>1293.94</v>
      </c>
      <c r="L1120" s="2">
        <v>1011805.6</v>
      </c>
      <c r="M1120" s="2">
        <v>282138.09999999998</v>
      </c>
      <c r="N1120" s="2">
        <v>282.14</v>
      </c>
      <c r="O1120" s="3">
        <v>45152</v>
      </c>
      <c r="P1120" t="s">
        <v>44</v>
      </c>
      <c r="Q1120" t="s">
        <v>26</v>
      </c>
      <c r="R1120">
        <v>2023</v>
      </c>
      <c r="S1120" t="s">
        <v>337</v>
      </c>
      <c r="T1120" t="s">
        <v>97</v>
      </c>
      <c r="U1120" t="s">
        <v>29</v>
      </c>
    </row>
    <row r="1121" spans="1:21" x14ac:dyDescent="0.3">
      <c r="A1121" t="s">
        <v>21</v>
      </c>
      <c r="B1121" t="s">
        <v>606</v>
      </c>
      <c r="C1121" t="s">
        <v>67</v>
      </c>
      <c r="D1121" t="s">
        <v>228</v>
      </c>
      <c r="E1121" s="2">
        <v>2677.63</v>
      </c>
      <c r="F1121" s="2">
        <v>3</v>
      </c>
      <c r="G1121" s="2">
        <v>125</v>
      </c>
      <c r="H1121" s="2">
        <v>334703.75</v>
      </c>
      <c r="I1121">
        <v>50205.56</v>
      </c>
      <c r="J1121" s="2">
        <v>284498.19</v>
      </c>
      <c r="K1121" s="2">
        <v>284.5</v>
      </c>
      <c r="L1121" s="2">
        <v>8032.89</v>
      </c>
      <c r="M1121" s="2">
        <v>276465.3</v>
      </c>
      <c r="N1121" s="2">
        <v>276.47000000000003</v>
      </c>
      <c r="O1121" s="3">
        <v>45152</v>
      </c>
      <c r="P1121" t="s">
        <v>44</v>
      </c>
      <c r="Q1121" t="s">
        <v>26</v>
      </c>
      <c r="R1121">
        <v>2023</v>
      </c>
      <c r="S1121" t="s">
        <v>607</v>
      </c>
      <c r="T1121" t="s">
        <v>70</v>
      </c>
      <c r="U1121" t="s">
        <v>65</v>
      </c>
    </row>
    <row r="1122" spans="1:21" x14ac:dyDescent="0.3">
      <c r="A1122" t="s">
        <v>30</v>
      </c>
      <c r="B1122" t="s">
        <v>430</v>
      </c>
      <c r="C1122" t="s">
        <v>95</v>
      </c>
      <c r="D1122" t="s">
        <v>68</v>
      </c>
      <c r="E1122" s="2">
        <v>1595.74</v>
      </c>
      <c r="F1122" s="2">
        <v>260</v>
      </c>
      <c r="G1122" s="2">
        <v>15</v>
      </c>
      <c r="H1122" s="2">
        <v>23936.1</v>
      </c>
      <c r="I1122">
        <v>1196.81</v>
      </c>
      <c r="J1122" s="2">
        <v>22739.29</v>
      </c>
      <c r="K1122" s="2">
        <v>22.74</v>
      </c>
      <c r="L1122" s="2">
        <v>414892.4</v>
      </c>
      <c r="M1122" s="2">
        <v>-392153.11</v>
      </c>
      <c r="N1122" s="2">
        <v>-392.15</v>
      </c>
      <c r="O1122" s="3">
        <v>45153</v>
      </c>
      <c r="P1122" t="s">
        <v>44</v>
      </c>
      <c r="Q1122" t="s">
        <v>26</v>
      </c>
      <c r="R1122">
        <v>2023</v>
      </c>
      <c r="S1122" t="s">
        <v>431</v>
      </c>
      <c r="T1122" t="s">
        <v>97</v>
      </c>
      <c r="U1122" t="s">
        <v>41</v>
      </c>
    </row>
    <row r="1123" spans="1:21" x14ac:dyDescent="0.3">
      <c r="A1123" t="s">
        <v>42</v>
      </c>
      <c r="B1123" t="s">
        <v>554</v>
      </c>
      <c r="C1123" t="s">
        <v>95</v>
      </c>
      <c r="D1123" t="s">
        <v>158</v>
      </c>
      <c r="E1123" s="2">
        <v>2512.33</v>
      </c>
      <c r="F1123" s="2">
        <v>260</v>
      </c>
      <c r="G1123" s="2">
        <v>350</v>
      </c>
      <c r="H1123" s="2">
        <v>879315.5</v>
      </c>
      <c r="I1123">
        <v>87931.55</v>
      </c>
      <c r="J1123" s="2">
        <v>791383.95</v>
      </c>
      <c r="K1123" s="2">
        <v>791.38</v>
      </c>
      <c r="L1123" s="2">
        <v>653205.80000000005</v>
      </c>
      <c r="M1123" s="2">
        <v>138178.15</v>
      </c>
      <c r="N1123" s="2">
        <v>138.18</v>
      </c>
      <c r="O1123" s="3">
        <v>45153</v>
      </c>
      <c r="P1123" t="s">
        <v>44</v>
      </c>
      <c r="Q1123" t="s">
        <v>26</v>
      </c>
      <c r="R1123">
        <v>2023</v>
      </c>
      <c r="S1123" t="s">
        <v>555</v>
      </c>
      <c r="T1123" t="s">
        <v>97</v>
      </c>
      <c r="U1123" t="s">
        <v>59</v>
      </c>
    </row>
    <row r="1124" spans="1:21" x14ac:dyDescent="0.3">
      <c r="A1124" t="s">
        <v>47</v>
      </c>
      <c r="B1124" t="s">
        <v>490</v>
      </c>
      <c r="C1124" t="s">
        <v>95</v>
      </c>
      <c r="D1124" t="s">
        <v>68</v>
      </c>
      <c r="E1124" s="2">
        <v>910.39</v>
      </c>
      <c r="F1124" s="2">
        <v>260</v>
      </c>
      <c r="G1124" s="2">
        <v>12</v>
      </c>
      <c r="H1124" s="2">
        <v>10924.68</v>
      </c>
      <c r="I1124">
        <v>546.23</v>
      </c>
      <c r="J1124" s="2">
        <v>10378.450000000001</v>
      </c>
      <c r="K1124" s="2">
        <v>10.38</v>
      </c>
      <c r="L1124" s="2">
        <v>236701.4</v>
      </c>
      <c r="M1124" s="2">
        <v>-226322.95</v>
      </c>
      <c r="N1124" s="2">
        <v>-226.32</v>
      </c>
      <c r="O1124" s="3">
        <v>45153</v>
      </c>
      <c r="P1124" t="s">
        <v>44</v>
      </c>
      <c r="Q1124" t="s">
        <v>26</v>
      </c>
      <c r="R1124">
        <v>2023</v>
      </c>
      <c r="S1124" t="s">
        <v>491</v>
      </c>
      <c r="T1124" t="s">
        <v>97</v>
      </c>
      <c r="U1124" t="s">
        <v>54</v>
      </c>
    </row>
    <row r="1125" spans="1:21" x14ac:dyDescent="0.3">
      <c r="A1125" t="s">
        <v>42</v>
      </c>
      <c r="B1125" t="s">
        <v>608</v>
      </c>
      <c r="C1125" t="s">
        <v>32</v>
      </c>
      <c r="D1125" t="s">
        <v>68</v>
      </c>
      <c r="E1125" s="2">
        <v>2238.2399999999998</v>
      </c>
      <c r="F1125" s="2">
        <v>10</v>
      </c>
      <c r="G1125" s="2">
        <v>350</v>
      </c>
      <c r="H1125" s="2">
        <v>783384</v>
      </c>
      <c r="I1125">
        <v>39169.199999999997</v>
      </c>
      <c r="J1125" s="2">
        <v>744214.8</v>
      </c>
      <c r="K1125" s="2">
        <v>744.21</v>
      </c>
      <c r="L1125" s="2">
        <v>22382.400000000001</v>
      </c>
      <c r="M1125" s="2">
        <v>721832.4</v>
      </c>
      <c r="N1125" s="2">
        <v>721.83</v>
      </c>
      <c r="O1125" s="3">
        <v>45153</v>
      </c>
      <c r="P1125" t="s">
        <v>44</v>
      </c>
      <c r="Q1125" t="s">
        <v>26</v>
      </c>
      <c r="R1125">
        <v>2023</v>
      </c>
      <c r="S1125" t="s">
        <v>609</v>
      </c>
      <c r="T1125" t="s">
        <v>36</v>
      </c>
      <c r="U1125" t="s">
        <v>51</v>
      </c>
    </row>
    <row r="1126" spans="1:21" x14ac:dyDescent="0.3">
      <c r="A1126" t="s">
        <v>38</v>
      </c>
      <c r="B1126" t="s">
        <v>392</v>
      </c>
      <c r="C1126" t="s">
        <v>95</v>
      </c>
      <c r="D1126" t="s">
        <v>68</v>
      </c>
      <c r="E1126" s="2">
        <v>360.71</v>
      </c>
      <c r="F1126" s="2">
        <v>260</v>
      </c>
      <c r="G1126" s="2">
        <v>300</v>
      </c>
      <c r="H1126" s="2">
        <v>108213</v>
      </c>
      <c r="I1126">
        <v>5410.65</v>
      </c>
      <c r="J1126" s="2">
        <v>102802.35</v>
      </c>
      <c r="K1126" s="2">
        <v>102.8</v>
      </c>
      <c r="L1126" s="2">
        <v>93784.6</v>
      </c>
      <c r="M1126" s="2">
        <v>9017.75</v>
      </c>
      <c r="N1126" s="2">
        <v>9.02</v>
      </c>
      <c r="O1126" s="3">
        <v>45154</v>
      </c>
      <c r="P1126" t="s">
        <v>44</v>
      </c>
      <c r="Q1126" t="s">
        <v>26</v>
      </c>
      <c r="R1126">
        <v>2023</v>
      </c>
      <c r="S1126" t="s">
        <v>393</v>
      </c>
      <c r="T1126" t="s">
        <v>97</v>
      </c>
      <c r="U1126" t="s">
        <v>51</v>
      </c>
    </row>
    <row r="1127" spans="1:21" x14ac:dyDescent="0.3">
      <c r="A1127" t="s">
        <v>30</v>
      </c>
      <c r="B1127" t="s">
        <v>414</v>
      </c>
      <c r="C1127" t="s">
        <v>95</v>
      </c>
      <c r="D1127" t="s">
        <v>68</v>
      </c>
      <c r="E1127" s="2">
        <v>1255.8399999999999</v>
      </c>
      <c r="F1127" s="2">
        <v>260</v>
      </c>
      <c r="G1127" s="2">
        <v>15</v>
      </c>
      <c r="H1127" s="2">
        <v>18837.599999999999</v>
      </c>
      <c r="I1127">
        <v>941.88</v>
      </c>
      <c r="J1127" s="2">
        <v>17895.72</v>
      </c>
      <c r="K1127" s="2">
        <v>17.899999999999999</v>
      </c>
      <c r="L1127" s="2">
        <v>326518.40000000002</v>
      </c>
      <c r="M1127" s="2">
        <v>-308622.68</v>
      </c>
      <c r="N1127" s="2">
        <v>-308.62</v>
      </c>
      <c r="O1127" s="3">
        <v>45155</v>
      </c>
      <c r="P1127" t="s">
        <v>44</v>
      </c>
      <c r="Q1127" t="s">
        <v>26</v>
      </c>
      <c r="R1127">
        <v>2023</v>
      </c>
      <c r="S1127" t="s">
        <v>415</v>
      </c>
      <c r="T1127" t="s">
        <v>97</v>
      </c>
      <c r="U1127" t="s">
        <v>54</v>
      </c>
    </row>
    <row r="1128" spans="1:21" x14ac:dyDescent="0.3">
      <c r="A1128" t="s">
        <v>38</v>
      </c>
      <c r="B1128" t="s">
        <v>484</v>
      </c>
      <c r="C1128" t="s">
        <v>67</v>
      </c>
      <c r="D1128" t="s">
        <v>228</v>
      </c>
      <c r="E1128" s="2">
        <v>666.25</v>
      </c>
      <c r="F1128" s="2">
        <v>3</v>
      </c>
      <c r="G1128" s="2">
        <v>300</v>
      </c>
      <c r="H1128" s="2">
        <v>199875</v>
      </c>
      <c r="I1128">
        <v>29981.25</v>
      </c>
      <c r="J1128" s="2">
        <v>169893.75</v>
      </c>
      <c r="K1128" s="2">
        <v>169.89</v>
      </c>
      <c r="L1128" s="2">
        <v>1998.75</v>
      </c>
      <c r="M1128" s="2">
        <v>167895</v>
      </c>
      <c r="N1128" s="2">
        <v>167.9</v>
      </c>
      <c r="O1128" s="3">
        <v>45156</v>
      </c>
      <c r="P1128" t="s">
        <v>44</v>
      </c>
      <c r="Q1128" t="s">
        <v>26</v>
      </c>
      <c r="R1128">
        <v>2023</v>
      </c>
      <c r="S1128" t="s">
        <v>485</v>
      </c>
      <c r="T1128" t="s">
        <v>70</v>
      </c>
      <c r="U1128" t="s">
        <v>59</v>
      </c>
    </row>
    <row r="1129" spans="1:21" x14ac:dyDescent="0.3">
      <c r="A1129" t="s">
        <v>38</v>
      </c>
      <c r="B1129" t="s">
        <v>402</v>
      </c>
      <c r="C1129" t="s">
        <v>61</v>
      </c>
      <c r="D1129" t="s">
        <v>24</v>
      </c>
      <c r="E1129" s="2">
        <v>618.17999999999995</v>
      </c>
      <c r="F1129" s="2">
        <v>250</v>
      </c>
      <c r="G1129" s="2">
        <v>300</v>
      </c>
      <c r="H1129" s="2">
        <v>185454</v>
      </c>
      <c r="I1129">
        <v>0</v>
      </c>
      <c r="J1129" s="2">
        <v>185454</v>
      </c>
      <c r="K1129" s="2">
        <v>185.45</v>
      </c>
      <c r="L1129" s="2">
        <v>154545</v>
      </c>
      <c r="M1129" s="2">
        <v>30909</v>
      </c>
      <c r="N1129" s="2">
        <v>30.91</v>
      </c>
      <c r="O1129" s="3">
        <v>45156</v>
      </c>
      <c r="P1129" t="s">
        <v>44</v>
      </c>
      <c r="Q1129" t="s">
        <v>26</v>
      </c>
      <c r="R1129">
        <v>2023</v>
      </c>
      <c r="S1129" t="s">
        <v>403</v>
      </c>
      <c r="T1129" t="s">
        <v>64</v>
      </c>
      <c r="U1129" t="s">
        <v>29</v>
      </c>
    </row>
    <row r="1130" spans="1:21" x14ac:dyDescent="0.3">
      <c r="A1130" t="s">
        <v>30</v>
      </c>
      <c r="B1130" t="s">
        <v>330</v>
      </c>
      <c r="C1130" t="s">
        <v>23</v>
      </c>
      <c r="D1130" t="s">
        <v>24</v>
      </c>
      <c r="E1130" s="2">
        <v>799.85</v>
      </c>
      <c r="F1130" s="2">
        <v>5</v>
      </c>
      <c r="G1130" s="2">
        <v>15</v>
      </c>
      <c r="H1130" s="2">
        <v>11997.75</v>
      </c>
      <c r="I1130">
        <v>0</v>
      </c>
      <c r="J1130" s="2">
        <v>11997.75</v>
      </c>
      <c r="K1130" s="2">
        <v>12</v>
      </c>
      <c r="L1130" s="2">
        <v>3999.25</v>
      </c>
      <c r="M1130" s="2">
        <v>7998.5</v>
      </c>
      <c r="N1130" s="2">
        <v>8</v>
      </c>
      <c r="O1130" s="3">
        <v>45157</v>
      </c>
      <c r="P1130" t="s">
        <v>44</v>
      </c>
      <c r="Q1130" t="s">
        <v>26</v>
      </c>
      <c r="R1130">
        <v>2023</v>
      </c>
      <c r="S1130" t="s">
        <v>331</v>
      </c>
      <c r="T1130" t="s">
        <v>28</v>
      </c>
      <c r="U1130" t="s">
        <v>41</v>
      </c>
    </row>
    <row r="1131" spans="1:21" x14ac:dyDescent="0.3">
      <c r="A1131" t="s">
        <v>38</v>
      </c>
      <c r="B1131" t="s">
        <v>426</v>
      </c>
      <c r="C1131" t="s">
        <v>32</v>
      </c>
      <c r="D1131" t="s">
        <v>24</v>
      </c>
      <c r="E1131" s="2">
        <v>752.48</v>
      </c>
      <c r="F1131" s="2">
        <v>10</v>
      </c>
      <c r="G1131" s="2">
        <v>300</v>
      </c>
      <c r="H1131" s="2">
        <v>225744</v>
      </c>
      <c r="I1131">
        <v>0</v>
      </c>
      <c r="J1131" s="2">
        <v>225744</v>
      </c>
      <c r="K1131" s="2">
        <v>225.74</v>
      </c>
      <c r="L1131" s="2">
        <v>7524.8</v>
      </c>
      <c r="M1131" s="2">
        <v>218219.2</v>
      </c>
      <c r="N1131" s="2">
        <v>218.22</v>
      </c>
      <c r="O1131" s="3">
        <v>45157</v>
      </c>
      <c r="P1131" t="s">
        <v>44</v>
      </c>
      <c r="Q1131" t="s">
        <v>26</v>
      </c>
      <c r="R1131">
        <v>2023</v>
      </c>
      <c r="S1131" t="s">
        <v>427</v>
      </c>
      <c r="T1131" t="s">
        <v>36</v>
      </c>
      <c r="U1131" t="s">
        <v>51</v>
      </c>
    </row>
    <row r="1132" spans="1:21" x14ac:dyDescent="0.3">
      <c r="A1132" t="s">
        <v>47</v>
      </c>
      <c r="B1132" t="s">
        <v>610</v>
      </c>
      <c r="C1132" t="s">
        <v>23</v>
      </c>
      <c r="D1132" t="s">
        <v>158</v>
      </c>
      <c r="E1132" s="2">
        <v>1721.04</v>
      </c>
      <c r="F1132" s="2">
        <v>5</v>
      </c>
      <c r="G1132" s="2">
        <v>12</v>
      </c>
      <c r="H1132" s="2">
        <v>20652.48</v>
      </c>
      <c r="I1132">
        <v>2065.25</v>
      </c>
      <c r="J1132" s="2">
        <v>18587.23</v>
      </c>
      <c r="K1132" s="2">
        <v>18.59</v>
      </c>
      <c r="L1132" s="2">
        <v>8605.2000000000007</v>
      </c>
      <c r="M1132" s="2">
        <v>9982.0300000000007</v>
      </c>
      <c r="N1132" s="2">
        <v>9.98</v>
      </c>
      <c r="O1132" s="3">
        <v>45157</v>
      </c>
      <c r="P1132" t="s">
        <v>44</v>
      </c>
      <c r="Q1132" t="s">
        <v>26</v>
      </c>
      <c r="R1132">
        <v>2023</v>
      </c>
      <c r="S1132" t="s">
        <v>611</v>
      </c>
      <c r="T1132" t="s">
        <v>28</v>
      </c>
      <c r="U1132" t="s">
        <v>37</v>
      </c>
    </row>
    <row r="1133" spans="1:21" x14ac:dyDescent="0.3">
      <c r="A1133" t="s">
        <v>30</v>
      </c>
      <c r="B1133" t="s">
        <v>448</v>
      </c>
      <c r="C1133" t="s">
        <v>95</v>
      </c>
      <c r="D1133" t="s">
        <v>228</v>
      </c>
      <c r="E1133" s="2">
        <v>856.39</v>
      </c>
      <c r="F1133" s="2">
        <v>260</v>
      </c>
      <c r="G1133" s="2">
        <v>15</v>
      </c>
      <c r="H1133" s="2">
        <v>12845.85</v>
      </c>
      <c r="I1133">
        <v>1926.88</v>
      </c>
      <c r="J1133" s="2">
        <v>10918.97</v>
      </c>
      <c r="K1133" s="2">
        <v>10.92</v>
      </c>
      <c r="L1133" s="2">
        <v>222661.4</v>
      </c>
      <c r="M1133" s="2">
        <v>-211742.43</v>
      </c>
      <c r="N1133" s="2">
        <v>-211.74</v>
      </c>
      <c r="O1133" s="3">
        <v>45158</v>
      </c>
      <c r="P1133" t="s">
        <v>44</v>
      </c>
      <c r="Q1133" t="s">
        <v>26</v>
      </c>
      <c r="R1133">
        <v>2023</v>
      </c>
      <c r="S1133" t="s">
        <v>449</v>
      </c>
      <c r="T1133" t="s">
        <v>97</v>
      </c>
      <c r="U1133" t="s">
        <v>51</v>
      </c>
    </row>
    <row r="1134" spans="1:21" x14ac:dyDescent="0.3">
      <c r="A1134" t="s">
        <v>42</v>
      </c>
      <c r="B1134" t="s">
        <v>592</v>
      </c>
      <c r="C1134" t="s">
        <v>61</v>
      </c>
      <c r="D1134" t="s">
        <v>228</v>
      </c>
      <c r="E1134" s="2">
        <v>3870.11</v>
      </c>
      <c r="F1134" s="2">
        <v>250</v>
      </c>
      <c r="G1134" s="2">
        <v>350</v>
      </c>
      <c r="H1134" s="2">
        <v>1354538.5</v>
      </c>
      <c r="I1134">
        <v>203180.77</v>
      </c>
      <c r="J1134" s="2">
        <v>1151357.73</v>
      </c>
      <c r="K1134" s="2">
        <v>1151.3599999999999</v>
      </c>
      <c r="L1134" s="2">
        <v>967527.5</v>
      </c>
      <c r="M1134" s="2">
        <v>183830.23</v>
      </c>
      <c r="N1134" s="2">
        <v>183.83</v>
      </c>
      <c r="O1134" s="3">
        <v>45158</v>
      </c>
      <c r="P1134" t="s">
        <v>44</v>
      </c>
      <c r="Q1134" t="s">
        <v>26</v>
      </c>
      <c r="R1134">
        <v>2023</v>
      </c>
      <c r="S1134" t="s">
        <v>593</v>
      </c>
      <c r="T1134" t="s">
        <v>64</v>
      </c>
      <c r="U1134" t="s">
        <v>54</v>
      </c>
    </row>
    <row r="1135" spans="1:21" x14ac:dyDescent="0.3">
      <c r="A1135" t="s">
        <v>21</v>
      </c>
      <c r="B1135" t="s">
        <v>512</v>
      </c>
      <c r="C1135" t="s">
        <v>23</v>
      </c>
      <c r="D1135" t="s">
        <v>158</v>
      </c>
      <c r="E1135" s="2">
        <v>1406.17</v>
      </c>
      <c r="F1135" s="2">
        <v>5</v>
      </c>
      <c r="G1135" s="2">
        <v>125</v>
      </c>
      <c r="H1135" s="2">
        <v>175771.25</v>
      </c>
      <c r="I1135">
        <v>17577.12</v>
      </c>
      <c r="J1135" s="2">
        <v>158194.13</v>
      </c>
      <c r="K1135" s="2">
        <v>158.19</v>
      </c>
      <c r="L1135" s="2">
        <v>7030.85</v>
      </c>
      <c r="M1135" s="2">
        <v>151163.28</v>
      </c>
      <c r="N1135" s="2">
        <v>151.16</v>
      </c>
      <c r="O1135" s="3">
        <v>45158</v>
      </c>
      <c r="P1135" t="s">
        <v>44</v>
      </c>
      <c r="Q1135" t="s">
        <v>26</v>
      </c>
      <c r="R1135">
        <v>2023</v>
      </c>
      <c r="S1135" t="s">
        <v>513</v>
      </c>
      <c r="T1135" t="s">
        <v>28</v>
      </c>
      <c r="U1135" t="s">
        <v>65</v>
      </c>
    </row>
    <row r="1136" spans="1:21" x14ac:dyDescent="0.3">
      <c r="A1136" t="s">
        <v>38</v>
      </c>
      <c r="B1136" t="s">
        <v>580</v>
      </c>
      <c r="C1136" t="s">
        <v>67</v>
      </c>
      <c r="D1136" t="s">
        <v>68</v>
      </c>
      <c r="E1136" s="2">
        <v>820.92</v>
      </c>
      <c r="F1136" s="2">
        <v>3</v>
      </c>
      <c r="G1136" s="2">
        <v>300</v>
      </c>
      <c r="H1136" s="2">
        <v>246276</v>
      </c>
      <c r="I1136">
        <v>12313.8</v>
      </c>
      <c r="J1136" s="2">
        <v>233962.2</v>
      </c>
      <c r="K1136" s="2">
        <v>233.96</v>
      </c>
      <c r="L1136" s="2">
        <v>2462.7600000000002</v>
      </c>
      <c r="M1136" s="2">
        <v>231499.44</v>
      </c>
      <c r="N1136" s="2">
        <v>231.5</v>
      </c>
      <c r="O1136" s="3">
        <v>45158</v>
      </c>
      <c r="P1136" t="s">
        <v>44</v>
      </c>
      <c r="Q1136" t="s">
        <v>26</v>
      </c>
      <c r="R1136">
        <v>2023</v>
      </c>
      <c r="S1136" t="s">
        <v>581</v>
      </c>
      <c r="T1136" t="s">
        <v>70</v>
      </c>
      <c r="U1136" t="s">
        <v>46</v>
      </c>
    </row>
    <row r="1137" spans="1:21" x14ac:dyDescent="0.3">
      <c r="A1137" t="s">
        <v>42</v>
      </c>
      <c r="B1137" t="s">
        <v>608</v>
      </c>
      <c r="C1137" t="s">
        <v>32</v>
      </c>
      <c r="D1137" t="s">
        <v>24</v>
      </c>
      <c r="E1137" s="2">
        <v>1560.93</v>
      </c>
      <c r="F1137" s="2">
        <v>10</v>
      </c>
      <c r="G1137" s="2">
        <v>350</v>
      </c>
      <c r="H1137" s="2">
        <v>546325.5</v>
      </c>
      <c r="I1137">
        <v>0</v>
      </c>
      <c r="J1137" s="2">
        <v>546325.5</v>
      </c>
      <c r="K1137" s="2">
        <v>546.33000000000004</v>
      </c>
      <c r="L1137" s="2">
        <v>15609.3</v>
      </c>
      <c r="M1137" s="2">
        <v>530716.19999999995</v>
      </c>
      <c r="N1137" s="2">
        <v>530.72</v>
      </c>
      <c r="O1137" s="3">
        <v>45159</v>
      </c>
      <c r="P1137" t="s">
        <v>44</v>
      </c>
      <c r="Q1137" t="s">
        <v>26</v>
      </c>
      <c r="R1137">
        <v>2023</v>
      </c>
      <c r="S1137" t="s">
        <v>609</v>
      </c>
      <c r="T1137" t="s">
        <v>36</v>
      </c>
      <c r="U1137" t="s">
        <v>41</v>
      </c>
    </row>
    <row r="1138" spans="1:21" x14ac:dyDescent="0.3">
      <c r="A1138" t="s">
        <v>21</v>
      </c>
      <c r="B1138" t="s">
        <v>572</v>
      </c>
      <c r="C1138" t="s">
        <v>61</v>
      </c>
      <c r="D1138" t="s">
        <v>24</v>
      </c>
      <c r="E1138" s="2">
        <v>1857.02</v>
      </c>
      <c r="F1138" s="2">
        <v>250</v>
      </c>
      <c r="G1138" s="2">
        <v>125</v>
      </c>
      <c r="H1138" s="2">
        <v>232127.5</v>
      </c>
      <c r="I1138">
        <v>0</v>
      </c>
      <c r="J1138" s="2">
        <v>232127.5</v>
      </c>
      <c r="K1138" s="2">
        <v>232.13</v>
      </c>
      <c r="L1138" s="2">
        <v>464255</v>
      </c>
      <c r="M1138" s="2">
        <v>-232127.5</v>
      </c>
      <c r="N1138" s="2">
        <v>-232.13</v>
      </c>
      <c r="O1138" s="3">
        <v>45159</v>
      </c>
      <c r="P1138" t="s">
        <v>44</v>
      </c>
      <c r="Q1138" t="s">
        <v>26</v>
      </c>
      <c r="R1138">
        <v>2023</v>
      </c>
      <c r="S1138" t="s">
        <v>573</v>
      </c>
      <c r="T1138" t="s">
        <v>64</v>
      </c>
      <c r="U1138" t="s">
        <v>51</v>
      </c>
    </row>
    <row r="1139" spans="1:21" x14ac:dyDescent="0.3">
      <c r="A1139" t="s">
        <v>30</v>
      </c>
      <c r="B1139" t="s">
        <v>544</v>
      </c>
      <c r="C1139" t="s">
        <v>67</v>
      </c>
      <c r="D1139" t="s">
        <v>158</v>
      </c>
      <c r="E1139" s="2">
        <v>508.47</v>
      </c>
      <c r="F1139" s="2">
        <v>3</v>
      </c>
      <c r="G1139" s="2">
        <v>15</v>
      </c>
      <c r="H1139" s="2">
        <v>7627.05</v>
      </c>
      <c r="I1139">
        <v>762.71</v>
      </c>
      <c r="J1139" s="2">
        <v>6864.34</v>
      </c>
      <c r="K1139" s="2">
        <v>6.86</v>
      </c>
      <c r="L1139" s="2">
        <v>1525.41</v>
      </c>
      <c r="M1139" s="2">
        <v>5338.93</v>
      </c>
      <c r="N1139" s="2">
        <v>5.34</v>
      </c>
      <c r="O1139" s="3">
        <v>45160</v>
      </c>
      <c r="P1139" t="s">
        <v>44</v>
      </c>
      <c r="Q1139" t="s">
        <v>26</v>
      </c>
      <c r="R1139">
        <v>2023</v>
      </c>
      <c r="S1139" t="s">
        <v>545</v>
      </c>
      <c r="T1139" t="s">
        <v>70</v>
      </c>
      <c r="U1139" t="s">
        <v>65</v>
      </c>
    </row>
    <row r="1140" spans="1:21" x14ac:dyDescent="0.3">
      <c r="A1140" t="s">
        <v>21</v>
      </c>
      <c r="B1140" t="s">
        <v>478</v>
      </c>
      <c r="C1140" t="s">
        <v>32</v>
      </c>
      <c r="D1140" t="s">
        <v>158</v>
      </c>
      <c r="E1140" s="2">
        <v>2193.7600000000002</v>
      </c>
      <c r="F1140" s="2">
        <v>10</v>
      </c>
      <c r="G1140" s="2">
        <v>125</v>
      </c>
      <c r="H1140" s="2">
        <v>274220</v>
      </c>
      <c r="I1140">
        <v>27422</v>
      </c>
      <c r="J1140" s="2">
        <v>246798</v>
      </c>
      <c r="K1140" s="2">
        <v>246.8</v>
      </c>
      <c r="L1140" s="2">
        <v>21937.599999999999</v>
      </c>
      <c r="M1140" s="2">
        <v>224860.4</v>
      </c>
      <c r="N1140" s="2">
        <v>224.86</v>
      </c>
      <c r="O1140" s="3">
        <v>45160</v>
      </c>
      <c r="P1140" t="s">
        <v>44</v>
      </c>
      <c r="Q1140" t="s">
        <v>26</v>
      </c>
      <c r="R1140">
        <v>2023</v>
      </c>
      <c r="S1140" t="s">
        <v>479</v>
      </c>
      <c r="T1140" t="s">
        <v>36</v>
      </c>
      <c r="U1140" t="s">
        <v>51</v>
      </c>
    </row>
    <row r="1141" spans="1:21" x14ac:dyDescent="0.3">
      <c r="A1141" t="s">
        <v>47</v>
      </c>
      <c r="B1141" t="s">
        <v>388</v>
      </c>
      <c r="C1141" t="s">
        <v>67</v>
      </c>
      <c r="D1141" t="s">
        <v>158</v>
      </c>
      <c r="E1141" s="2">
        <v>609.32000000000005</v>
      </c>
      <c r="F1141" s="2">
        <v>3</v>
      </c>
      <c r="G1141" s="2">
        <v>12</v>
      </c>
      <c r="H1141" s="2">
        <v>7311.84</v>
      </c>
      <c r="I1141">
        <v>731.18</v>
      </c>
      <c r="J1141" s="2">
        <v>6580.66</v>
      </c>
      <c r="K1141" s="2">
        <v>6.58</v>
      </c>
      <c r="L1141" s="2">
        <v>1827.96</v>
      </c>
      <c r="M1141" s="2">
        <v>4752.7</v>
      </c>
      <c r="N1141" s="2">
        <v>4.75</v>
      </c>
      <c r="O1141" s="3">
        <v>45161</v>
      </c>
      <c r="P1141" t="s">
        <v>44</v>
      </c>
      <c r="Q1141" t="s">
        <v>26</v>
      </c>
      <c r="R1141">
        <v>2023</v>
      </c>
      <c r="S1141" t="s">
        <v>389</v>
      </c>
      <c r="T1141" t="s">
        <v>70</v>
      </c>
      <c r="U1141" t="s">
        <v>54</v>
      </c>
    </row>
    <row r="1142" spans="1:21" x14ac:dyDescent="0.3">
      <c r="A1142" t="s">
        <v>30</v>
      </c>
      <c r="B1142" t="s">
        <v>440</v>
      </c>
      <c r="C1142" t="s">
        <v>32</v>
      </c>
      <c r="D1142" t="s">
        <v>24</v>
      </c>
      <c r="E1142" s="2">
        <v>1679.39</v>
      </c>
      <c r="F1142" s="2">
        <v>10</v>
      </c>
      <c r="G1142" s="2">
        <v>15</v>
      </c>
      <c r="H1142" s="2">
        <v>25190.85</v>
      </c>
      <c r="I1142">
        <v>0</v>
      </c>
      <c r="J1142" s="2">
        <v>25190.85</v>
      </c>
      <c r="K1142" s="2">
        <v>25.19</v>
      </c>
      <c r="L1142" s="2">
        <v>16793.900000000001</v>
      </c>
      <c r="M1142" s="2">
        <v>8396.9500000000007</v>
      </c>
      <c r="N1142" s="2">
        <v>8.4</v>
      </c>
      <c r="O1142" s="3">
        <v>45162</v>
      </c>
      <c r="P1142" t="s">
        <v>44</v>
      </c>
      <c r="Q1142" t="s">
        <v>26</v>
      </c>
      <c r="R1142">
        <v>2023</v>
      </c>
      <c r="S1142" t="s">
        <v>441</v>
      </c>
      <c r="T1142" t="s">
        <v>36</v>
      </c>
      <c r="U1142" t="s">
        <v>41</v>
      </c>
    </row>
    <row r="1143" spans="1:21" x14ac:dyDescent="0.3">
      <c r="A1143" t="s">
        <v>47</v>
      </c>
      <c r="B1143" t="s">
        <v>460</v>
      </c>
      <c r="C1143" t="s">
        <v>67</v>
      </c>
      <c r="D1143" t="s">
        <v>228</v>
      </c>
      <c r="E1143" s="2">
        <v>637.91999999999996</v>
      </c>
      <c r="F1143" s="2">
        <v>3</v>
      </c>
      <c r="G1143" s="2">
        <v>12</v>
      </c>
      <c r="H1143" s="2">
        <v>7655.04</v>
      </c>
      <c r="I1143">
        <v>1148.26</v>
      </c>
      <c r="J1143" s="2">
        <v>6506.78</v>
      </c>
      <c r="K1143" s="2">
        <v>6.51</v>
      </c>
      <c r="L1143" s="2">
        <v>1913.76</v>
      </c>
      <c r="M1143" s="2">
        <v>4593.0200000000004</v>
      </c>
      <c r="N1143" s="2">
        <v>4.59</v>
      </c>
      <c r="O1143" s="3">
        <v>45162</v>
      </c>
      <c r="P1143" t="s">
        <v>44</v>
      </c>
      <c r="Q1143" t="s">
        <v>26</v>
      </c>
      <c r="R1143">
        <v>2023</v>
      </c>
      <c r="S1143" t="s">
        <v>461</v>
      </c>
      <c r="T1143" t="s">
        <v>70</v>
      </c>
      <c r="U1143" t="s">
        <v>46</v>
      </c>
    </row>
    <row r="1144" spans="1:21" x14ac:dyDescent="0.3">
      <c r="A1144" t="s">
        <v>38</v>
      </c>
      <c r="B1144" t="s">
        <v>546</v>
      </c>
      <c r="C1144" t="s">
        <v>56</v>
      </c>
      <c r="D1144" t="s">
        <v>158</v>
      </c>
      <c r="E1144" s="2">
        <v>434.86</v>
      </c>
      <c r="F1144" s="2">
        <v>120</v>
      </c>
      <c r="G1144" s="2">
        <v>300</v>
      </c>
      <c r="H1144" s="2">
        <v>130458</v>
      </c>
      <c r="I1144">
        <v>13045.8</v>
      </c>
      <c r="J1144" s="2">
        <v>117412.2</v>
      </c>
      <c r="K1144" s="2">
        <v>117.41</v>
      </c>
      <c r="L1144" s="2">
        <v>52183.199999999997</v>
      </c>
      <c r="M1144" s="2">
        <v>65229</v>
      </c>
      <c r="N1144" s="2">
        <v>65.23</v>
      </c>
      <c r="O1144" s="3">
        <v>45163</v>
      </c>
      <c r="P1144" t="s">
        <v>44</v>
      </c>
      <c r="Q1144" t="s">
        <v>26</v>
      </c>
      <c r="R1144">
        <v>2023</v>
      </c>
      <c r="S1144" t="s">
        <v>547</v>
      </c>
      <c r="T1144" t="s">
        <v>58</v>
      </c>
      <c r="U1144" t="s">
        <v>65</v>
      </c>
    </row>
    <row r="1145" spans="1:21" x14ac:dyDescent="0.3">
      <c r="A1145" t="s">
        <v>21</v>
      </c>
      <c r="B1145" t="s">
        <v>448</v>
      </c>
      <c r="C1145" t="s">
        <v>23</v>
      </c>
      <c r="D1145" t="s">
        <v>158</v>
      </c>
      <c r="E1145" s="2">
        <v>1891.33</v>
      </c>
      <c r="F1145" s="2">
        <v>5</v>
      </c>
      <c r="G1145" s="2">
        <v>125</v>
      </c>
      <c r="H1145" s="2">
        <v>236416.25</v>
      </c>
      <c r="I1145">
        <v>23641.62</v>
      </c>
      <c r="J1145" s="2">
        <v>212774.63</v>
      </c>
      <c r="K1145" s="2">
        <v>212.77</v>
      </c>
      <c r="L1145" s="2">
        <v>9456.65</v>
      </c>
      <c r="M1145" s="2">
        <v>203317.98</v>
      </c>
      <c r="N1145" s="2">
        <v>203.32</v>
      </c>
      <c r="O1145" s="3">
        <v>45163</v>
      </c>
      <c r="P1145" t="s">
        <v>44</v>
      </c>
      <c r="Q1145" t="s">
        <v>26</v>
      </c>
      <c r="R1145">
        <v>2023</v>
      </c>
      <c r="S1145" t="s">
        <v>449</v>
      </c>
      <c r="T1145" t="s">
        <v>28</v>
      </c>
      <c r="U1145" t="s">
        <v>46</v>
      </c>
    </row>
    <row r="1146" spans="1:21" x14ac:dyDescent="0.3">
      <c r="A1146" t="s">
        <v>38</v>
      </c>
      <c r="B1146" t="s">
        <v>360</v>
      </c>
      <c r="C1146" t="s">
        <v>61</v>
      </c>
      <c r="D1146" t="s">
        <v>24</v>
      </c>
      <c r="E1146" s="2">
        <v>508.7</v>
      </c>
      <c r="F1146" s="2">
        <v>250</v>
      </c>
      <c r="G1146" s="2">
        <v>300</v>
      </c>
      <c r="H1146" s="2">
        <v>152610</v>
      </c>
      <c r="I1146">
        <v>0</v>
      </c>
      <c r="J1146" s="2">
        <v>152610</v>
      </c>
      <c r="K1146" s="2">
        <v>152.61000000000001</v>
      </c>
      <c r="L1146" s="2">
        <v>127175</v>
      </c>
      <c r="M1146" s="2">
        <v>25435</v>
      </c>
      <c r="N1146" s="2">
        <v>25.43</v>
      </c>
      <c r="O1146" s="3">
        <v>45164</v>
      </c>
      <c r="P1146" t="s">
        <v>44</v>
      </c>
      <c r="Q1146" t="s">
        <v>26</v>
      </c>
      <c r="R1146">
        <v>2023</v>
      </c>
      <c r="S1146" t="s">
        <v>361</v>
      </c>
      <c r="T1146" t="s">
        <v>64</v>
      </c>
      <c r="U1146" t="s">
        <v>51</v>
      </c>
    </row>
    <row r="1147" spans="1:21" x14ac:dyDescent="0.3">
      <c r="A1147" t="s">
        <v>47</v>
      </c>
      <c r="B1147" t="s">
        <v>384</v>
      </c>
      <c r="C1147" t="s">
        <v>56</v>
      </c>
      <c r="D1147" t="s">
        <v>228</v>
      </c>
      <c r="E1147" s="2">
        <v>1230.21</v>
      </c>
      <c r="F1147" s="2">
        <v>120</v>
      </c>
      <c r="G1147" s="2">
        <v>12</v>
      </c>
      <c r="H1147" s="2">
        <v>14762.52</v>
      </c>
      <c r="I1147">
        <v>2214.38</v>
      </c>
      <c r="J1147" s="2">
        <v>12548.14</v>
      </c>
      <c r="K1147" s="2">
        <v>12.55</v>
      </c>
      <c r="L1147" s="2">
        <v>147625.20000000001</v>
      </c>
      <c r="M1147" s="2">
        <v>-135077.06</v>
      </c>
      <c r="N1147" s="2">
        <v>-135.08000000000001</v>
      </c>
      <c r="O1147" s="3">
        <v>45164</v>
      </c>
      <c r="P1147" t="s">
        <v>44</v>
      </c>
      <c r="Q1147" t="s">
        <v>26</v>
      </c>
      <c r="R1147">
        <v>2023</v>
      </c>
      <c r="S1147" t="s">
        <v>385</v>
      </c>
      <c r="T1147" t="s">
        <v>58</v>
      </c>
      <c r="U1147" t="s">
        <v>51</v>
      </c>
    </row>
    <row r="1148" spans="1:21" x14ac:dyDescent="0.3">
      <c r="A1148" t="s">
        <v>38</v>
      </c>
      <c r="B1148" t="s">
        <v>328</v>
      </c>
      <c r="C1148" t="s">
        <v>67</v>
      </c>
      <c r="D1148" t="s">
        <v>24</v>
      </c>
      <c r="E1148" s="2">
        <v>958.57</v>
      </c>
      <c r="F1148" s="2">
        <v>3</v>
      </c>
      <c r="G1148" s="2">
        <v>300</v>
      </c>
      <c r="H1148" s="2">
        <v>287571</v>
      </c>
      <c r="I1148">
        <v>0</v>
      </c>
      <c r="J1148" s="2">
        <v>287571</v>
      </c>
      <c r="K1148" s="2">
        <v>287.57</v>
      </c>
      <c r="L1148" s="2">
        <v>2875.71</v>
      </c>
      <c r="M1148" s="2">
        <v>284695.28999999998</v>
      </c>
      <c r="N1148" s="2">
        <v>284.7</v>
      </c>
      <c r="O1148" s="3">
        <v>45165</v>
      </c>
      <c r="P1148" t="s">
        <v>44</v>
      </c>
      <c r="Q1148" t="s">
        <v>26</v>
      </c>
      <c r="R1148">
        <v>2023</v>
      </c>
      <c r="S1148" t="s">
        <v>329</v>
      </c>
      <c r="T1148" t="s">
        <v>70</v>
      </c>
      <c r="U1148" t="s">
        <v>41</v>
      </c>
    </row>
    <row r="1149" spans="1:21" x14ac:dyDescent="0.3">
      <c r="A1149" t="s">
        <v>47</v>
      </c>
      <c r="B1149" t="s">
        <v>480</v>
      </c>
      <c r="C1149" t="s">
        <v>23</v>
      </c>
      <c r="D1149" t="s">
        <v>24</v>
      </c>
      <c r="E1149" s="2">
        <v>816.17</v>
      </c>
      <c r="F1149" s="2">
        <v>5</v>
      </c>
      <c r="G1149" s="2">
        <v>12</v>
      </c>
      <c r="H1149" s="2">
        <v>9794.0400000000009</v>
      </c>
      <c r="I1149">
        <v>0</v>
      </c>
      <c r="J1149" s="2">
        <v>9794.0400000000009</v>
      </c>
      <c r="K1149" s="2">
        <v>9.7899999999999991</v>
      </c>
      <c r="L1149" s="2">
        <v>4080.85</v>
      </c>
      <c r="M1149" s="2">
        <v>5713.19</v>
      </c>
      <c r="N1149" s="2">
        <v>5.71</v>
      </c>
      <c r="O1149" s="3">
        <v>45166</v>
      </c>
      <c r="P1149" t="s">
        <v>44</v>
      </c>
      <c r="Q1149" t="s">
        <v>26</v>
      </c>
      <c r="R1149">
        <v>2023</v>
      </c>
      <c r="S1149" t="s">
        <v>481</v>
      </c>
      <c r="T1149" t="s">
        <v>28</v>
      </c>
      <c r="U1149" t="s">
        <v>46</v>
      </c>
    </row>
    <row r="1150" spans="1:21" x14ac:dyDescent="0.3">
      <c r="A1150" t="s">
        <v>21</v>
      </c>
      <c r="B1150" t="s">
        <v>488</v>
      </c>
      <c r="C1150" t="s">
        <v>32</v>
      </c>
      <c r="D1150" t="s">
        <v>228</v>
      </c>
      <c r="E1150" s="2">
        <v>2293.12</v>
      </c>
      <c r="F1150" s="2">
        <v>10</v>
      </c>
      <c r="G1150" s="2">
        <v>125</v>
      </c>
      <c r="H1150" s="2">
        <v>286640</v>
      </c>
      <c r="I1150">
        <v>42996</v>
      </c>
      <c r="J1150" s="2">
        <v>243644</v>
      </c>
      <c r="K1150" s="2">
        <v>243.64</v>
      </c>
      <c r="L1150" s="2">
        <v>22931.200000000001</v>
      </c>
      <c r="M1150" s="2">
        <v>220712.8</v>
      </c>
      <c r="N1150" s="2">
        <v>220.71</v>
      </c>
      <c r="O1150" s="3">
        <v>45166</v>
      </c>
      <c r="P1150" t="s">
        <v>44</v>
      </c>
      <c r="Q1150" t="s">
        <v>26</v>
      </c>
      <c r="R1150">
        <v>2023</v>
      </c>
      <c r="S1150" t="s">
        <v>489</v>
      </c>
      <c r="T1150" t="s">
        <v>36</v>
      </c>
      <c r="U1150" t="s">
        <v>37</v>
      </c>
    </row>
    <row r="1151" spans="1:21" x14ac:dyDescent="0.3">
      <c r="A1151" t="s">
        <v>21</v>
      </c>
      <c r="B1151" t="s">
        <v>478</v>
      </c>
      <c r="C1151" t="s">
        <v>61</v>
      </c>
      <c r="D1151" t="s">
        <v>158</v>
      </c>
      <c r="E1151" s="2">
        <v>1075.77</v>
      </c>
      <c r="F1151" s="2">
        <v>250</v>
      </c>
      <c r="G1151" s="2">
        <v>125</v>
      </c>
      <c r="H1151" s="2">
        <v>134471.25</v>
      </c>
      <c r="I1151">
        <v>13447.12</v>
      </c>
      <c r="J1151" s="2">
        <v>121024.13</v>
      </c>
      <c r="K1151" s="2">
        <v>121.02</v>
      </c>
      <c r="L1151" s="2">
        <v>268942.5</v>
      </c>
      <c r="M1151" s="2">
        <v>-147918.37</v>
      </c>
      <c r="N1151" s="2">
        <v>-147.91999999999999</v>
      </c>
      <c r="O1151" s="3">
        <v>45166</v>
      </c>
      <c r="P1151" t="s">
        <v>44</v>
      </c>
      <c r="Q1151" t="s">
        <v>26</v>
      </c>
      <c r="R1151">
        <v>2023</v>
      </c>
      <c r="S1151" t="s">
        <v>479</v>
      </c>
      <c r="T1151" t="s">
        <v>64</v>
      </c>
      <c r="U1151" t="s">
        <v>37</v>
      </c>
    </row>
    <row r="1152" spans="1:21" x14ac:dyDescent="0.3">
      <c r="A1152" t="s">
        <v>30</v>
      </c>
      <c r="B1152" t="s">
        <v>510</v>
      </c>
      <c r="C1152" t="s">
        <v>56</v>
      </c>
      <c r="D1152" t="s">
        <v>24</v>
      </c>
      <c r="E1152" s="2">
        <v>1362.44</v>
      </c>
      <c r="F1152" s="2">
        <v>120</v>
      </c>
      <c r="G1152" s="2">
        <v>15</v>
      </c>
      <c r="H1152" s="2">
        <v>20436.599999999999</v>
      </c>
      <c r="I1152">
        <v>0</v>
      </c>
      <c r="J1152" s="2">
        <v>20436.599999999999</v>
      </c>
      <c r="K1152" s="2">
        <v>20.440000000000001</v>
      </c>
      <c r="L1152" s="2">
        <v>163492.79999999999</v>
      </c>
      <c r="M1152" s="2">
        <v>-143056.20000000001</v>
      </c>
      <c r="N1152" s="2">
        <v>-143.06</v>
      </c>
      <c r="O1152" s="3">
        <v>45167</v>
      </c>
      <c r="P1152" t="s">
        <v>44</v>
      </c>
      <c r="Q1152" t="s">
        <v>26</v>
      </c>
      <c r="R1152">
        <v>2023</v>
      </c>
      <c r="S1152" t="s">
        <v>511</v>
      </c>
      <c r="T1152" t="s">
        <v>58</v>
      </c>
      <c r="U1152" t="s">
        <v>46</v>
      </c>
    </row>
    <row r="1153" spans="1:21" x14ac:dyDescent="0.3">
      <c r="A1153" t="s">
        <v>42</v>
      </c>
      <c r="B1153" t="s">
        <v>472</v>
      </c>
      <c r="C1153" t="s">
        <v>61</v>
      </c>
      <c r="D1153" t="s">
        <v>228</v>
      </c>
      <c r="E1153" s="2">
        <v>2890.65</v>
      </c>
      <c r="F1153" s="2">
        <v>250</v>
      </c>
      <c r="G1153" s="2">
        <v>350</v>
      </c>
      <c r="H1153" s="2">
        <v>1011727.5</v>
      </c>
      <c r="I1153">
        <v>151759.12</v>
      </c>
      <c r="J1153" s="2">
        <v>859968.38</v>
      </c>
      <c r="K1153" s="2">
        <v>859.97</v>
      </c>
      <c r="L1153" s="2">
        <v>722662.5</v>
      </c>
      <c r="M1153" s="2">
        <v>137305.88</v>
      </c>
      <c r="N1153" s="2">
        <v>137.31</v>
      </c>
      <c r="O1153" s="3">
        <v>45167</v>
      </c>
      <c r="P1153" t="s">
        <v>44</v>
      </c>
      <c r="Q1153" t="s">
        <v>26</v>
      </c>
      <c r="R1153">
        <v>2023</v>
      </c>
      <c r="S1153" t="s">
        <v>473</v>
      </c>
      <c r="T1153" t="s">
        <v>64</v>
      </c>
      <c r="U1153" t="s">
        <v>59</v>
      </c>
    </row>
    <row r="1154" spans="1:21" x14ac:dyDescent="0.3">
      <c r="A1154" t="s">
        <v>21</v>
      </c>
      <c r="B1154" t="s">
        <v>444</v>
      </c>
      <c r="C1154" t="s">
        <v>61</v>
      </c>
      <c r="D1154" t="s">
        <v>24</v>
      </c>
      <c r="E1154" s="2">
        <v>2069.67</v>
      </c>
      <c r="F1154" s="2">
        <v>250</v>
      </c>
      <c r="G1154" s="2">
        <v>125</v>
      </c>
      <c r="H1154" s="2">
        <v>258708.75</v>
      </c>
      <c r="I1154">
        <v>0</v>
      </c>
      <c r="J1154" s="2">
        <v>258708.75</v>
      </c>
      <c r="K1154" s="2">
        <v>258.70999999999998</v>
      </c>
      <c r="L1154" s="2">
        <v>517417.5</v>
      </c>
      <c r="M1154" s="2">
        <v>-258708.75</v>
      </c>
      <c r="N1154" s="2">
        <v>-258.70999999999998</v>
      </c>
      <c r="O1154" s="3">
        <v>45167</v>
      </c>
      <c r="P1154" t="s">
        <v>44</v>
      </c>
      <c r="Q1154" t="s">
        <v>26</v>
      </c>
      <c r="R1154">
        <v>2023</v>
      </c>
      <c r="S1154" t="s">
        <v>445</v>
      </c>
      <c r="T1154" t="s">
        <v>64</v>
      </c>
      <c r="U1154" t="s">
        <v>37</v>
      </c>
    </row>
    <row r="1155" spans="1:21" x14ac:dyDescent="0.3">
      <c r="A1155" t="s">
        <v>21</v>
      </c>
      <c r="B1155" t="s">
        <v>424</v>
      </c>
      <c r="C1155" t="s">
        <v>95</v>
      </c>
      <c r="D1155" t="s">
        <v>24</v>
      </c>
      <c r="E1155" s="2">
        <v>1715.4</v>
      </c>
      <c r="F1155" s="2">
        <v>260</v>
      </c>
      <c r="G1155" s="2">
        <v>125</v>
      </c>
      <c r="H1155" s="2">
        <v>214425</v>
      </c>
      <c r="I1155">
        <v>0</v>
      </c>
      <c r="J1155" s="2">
        <v>214425</v>
      </c>
      <c r="K1155" s="2">
        <v>214.43</v>
      </c>
      <c r="L1155" s="2">
        <v>446004</v>
      </c>
      <c r="M1155" s="2">
        <v>-231579</v>
      </c>
      <c r="N1155" s="2">
        <v>-231.58</v>
      </c>
      <c r="O1155" s="3">
        <v>45167</v>
      </c>
      <c r="P1155" t="s">
        <v>44</v>
      </c>
      <c r="Q1155" t="s">
        <v>26</v>
      </c>
      <c r="R1155">
        <v>2023</v>
      </c>
      <c r="S1155" t="s">
        <v>425</v>
      </c>
      <c r="T1155" t="s">
        <v>97</v>
      </c>
      <c r="U1155" t="s">
        <v>37</v>
      </c>
    </row>
    <row r="1156" spans="1:21" x14ac:dyDescent="0.3">
      <c r="A1156" t="s">
        <v>38</v>
      </c>
      <c r="B1156" t="s">
        <v>462</v>
      </c>
      <c r="C1156" t="s">
        <v>67</v>
      </c>
      <c r="D1156" t="s">
        <v>24</v>
      </c>
      <c r="E1156" s="2">
        <v>425.21</v>
      </c>
      <c r="F1156" s="2">
        <v>3</v>
      </c>
      <c r="G1156" s="2">
        <v>300</v>
      </c>
      <c r="H1156" s="2">
        <v>127563</v>
      </c>
      <c r="I1156">
        <v>0</v>
      </c>
      <c r="J1156" s="2">
        <v>127563</v>
      </c>
      <c r="K1156" s="2">
        <v>127.56</v>
      </c>
      <c r="L1156" s="2">
        <v>1275.6300000000001</v>
      </c>
      <c r="M1156" s="2">
        <v>126287.37</v>
      </c>
      <c r="N1156" s="2">
        <v>126.29</v>
      </c>
      <c r="O1156" s="3">
        <v>45168</v>
      </c>
      <c r="P1156" t="s">
        <v>44</v>
      </c>
      <c r="Q1156" t="s">
        <v>26</v>
      </c>
      <c r="R1156">
        <v>2023</v>
      </c>
      <c r="S1156" t="s">
        <v>463</v>
      </c>
      <c r="T1156" t="s">
        <v>70</v>
      </c>
      <c r="U1156" t="s">
        <v>65</v>
      </c>
    </row>
    <row r="1157" spans="1:21" x14ac:dyDescent="0.3">
      <c r="A1157" t="s">
        <v>42</v>
      </c>
      <c r="B1157" t="s">
        <v>330</v>
      </c>
      <c r="C1157" t="s">
        <v>95</v>
      </c>
      <c r="D1157" t="s">
        <v>24</v>
      </c>
      <c r="E1157" s="2">
        <v>2421.96</v>
      </c>
      <c r="F1157" s="2">
        <v>260</v>
      </c>
      <c r="G1157" s="2">
        <v>350</v>
      </c>
      <c r="H1157" s="2">
        <v>847686</v>
      </c>
      <c r="I1157">
        <v>0</v>
      </c>
      <c r="J1157" s="2">
        <v>847686</v>
      </c>
      <c r="K1157" s="2">
        <v>847.69</v>
      </c>
      <c r="L1157" s="2">
        <v>629709.6</v>
      </c>
      <c r="M1157" s="2">
        <v>217976.4</v>
      </c>
      <c r="N1157" s="2">
        <v>217.98</v>
      </c>
      <c r="O1157" s="3">
        <v>45168</v>
      </c>
      <c r="P1157" t="s">
        <v>44</v>
      </c>
      <c r="Q1157" t="s">
        <v>26</v>
      </c>
      <c r="R1157">
        <v>2023</v>
      </c>
      <c r="S1157" t="s">
        <v>331</v>
      </c>
      <c r="T1157" t="s">
        <v>97</v>
      </c>
      <c r="U1157" t="s">
        <v>46</v>
      </c>
    </row>
    <row r="1158" spans="1:21" x14ac:dyDescent="0.3">
      <c r="A1158" t="s">
        <v>42</v>
      </c>
      <c r="B1158" t="s">
        <v>354</v>
      </c>
      <c r="C1158" t="s">
        <v>67</v>
      </c>
      <c r="D1158" t="s">
        <v>158</v>
      </c>
      <c r="E1158" s="2">
        <v>3880.4</v>
      </c>
      <c r="F1158" s="2">
        <v>3</v>
      </c>
      <c r="G1158" s="2">
        <v>350</v>
      </c>
      <c r="H1158" s="2">
        <v>1358140</v>
      </c>
      <c r="I1158">
        <v>135814</v>
      </c>
      <c r="J1158" s="2">
        <v>1222326</v>
      </c>
      <c r="K1158" s="2">
        <v>1222.33</v>
      </c>
      <c r="L1158" s="2">
        <v>11641.2</v>
      </c>
      <c r="M1158" s="2">
        <v>1210684.8</v>
      </c>
      <c r="N1158" s="2">
        <v>1210.68</v>
      </c>
      <c r="O1158" s="3">
        <v>45169</v>
      </c>
      <c r="P1158" t="s">
        <v>44</v>
      </c>
      <c r="Q1158" t="s">
        <v>26</v>
      </c>
      <c r="R1158">
        <v>2023</v>
      </c>
      <c r="S1158" t="s">
        <v>355</v>
      </c>
      <c r="T1158" t="s">
        <v>70</v>
      </c>
      <c r="U1158" t="s">
        <v>41</v>
      </c>
    </row>
    <row r="1159" spans="1:21" x14ac:dyDescent="0.3">
      <c r="A1159" t="s">
        <v>38</v>
      </c>
      <c r="B1159" t="s">
        <v>450</v>
      </c>
      <c r="C1159" t="s">
        <v>23</v>
      </c>
      <c r="D1159" t="s">
        <v>68</v>
      </c>
      <c r="E1159" s="2">
        <v>298.58999999999997</v>
      </c>
      <c r="F1159" s="2">
        <v>5</v>
      </c>
      <c r="G1159" s="2">
        <v>300</v>
      </c>
      <c r="H1159" s="2">
        <v>89577</v>
      </c>
      <c r="I1159">
        <v>4478.8500000000004</v>
      </c>
      <c r="J1159" s="2">
        <v>85098.15</v>
      </c>
      <c r="K1159" s="2">
        <v>85.1</v>
      </c>
      <c r="L1159" s="2">
        <v>1492.95</v>
      </c>
      <c r="M1159" s="2">
        <v>83605.2</v>
      </c>
      <c r="N1159" s="2">
        <v>83.61</v>
      </c>
      <c r="O1159" s="3">
        <v>45169</v>
      </c>
      <c r="P1159" t="s">
        <v>44</v>
      </c>
      <c r="Q1159" t="s">
        <v>26</v>
      </c>
      <c r="R1159">
        <v>2023</v>
      </c>
      <c r="S1159" t="s">
        <v>451</v>
      </c>
      <c r="T1159" t="s">
        <v>28</v>
      </c>
      <c r="U1159" t="s">
        <v>29</v>
      </c>
    </row>
    <row r="1160" spans="1:21" x14ac:dyDescent="0.3">
      <c r="A1160" t="s">
        <v>47</v>
      </c>
      <c r="B1160" t="s">
        <v>348</v>
      </c>
      <c r="C1160" t="s">
        <v>61</v>
      </c>
      <c r="D1160" t="s">
        <v>24</v>
      </c>
      <c r="E1160" s="2">
        <v>957.04</v>
      </c>
      <c r="F1160" s="2">
        <v>250</v>
      </c>
      <c r="G1160" s="2">
        <v>12</v>
      </c>
      <c r="H1160" s="2">
        <v>11484.48</v>
      </c>
      <c r="I1160">
        <v>0</v>
      </c>
      <c r="J1160" s="2">
        <v>11484.48</v>
      </c>
      <c r="K1160" s="2">
        <v>11.48</v>
      </c>
      <c r="L1160" s="2">
        <v>239260</v>
      </c>
      <c r="M1160" s="2">
        <v>-227775.52</v>
      </c>
      <c r="N1160" s="2">
        <v>-227.78</v>
      </c>
      <c r="O1160" s="3">
        <v>45170</v>
      </c>
      <c r="P1160" t="s">
        <v>25</v>
      </c>
      <c r="Q1160" t="s">
        <v>26</v>
      </c>
      <c r="R1160">
        <v>2023</v>
      </c>
      <c r="S1160" t="s">
        <v>349</v>
      </c>
      <c r="T1160" t="s">
        <v>64</v>
      </c>
      <c r="U1160" t="s">
        <v>54</v>
      </c>
    </row>
    <row r="1161" spans="1:21" x14ac:dyDescent="0.3">
      <c r="A1161" t="s">
        <v>42</v>
      </c>
      <c r="B1161" t="s">
        <v>546</v>
      </c>
      <c r="C1161" t="s">
        <v>95</v>
      </c>
      <c r="D1161" t="s">
        <v>68</v>
      </c>
      <c r="E1161" s="2">
        <v>1482.86</v>
      </c>
      <c r="F1161" s="2">
        <v>260</v>
      </c>
      <c r="G1161" s="2">
        <v>350</v>
      </c>
      <c r="H1161" s="2">
        <v>519001</v>
      </c>
      <c r="I1161">
        <v>25950.05</v>
      </c>
      <c r="J1161" s="2">
        <v>493050.95</v>
      </c>
      <c r="K1161" s="2">
        <v>493.05</v>
      </c>
      <c r="L1161" s="2">
        <v>385543.6</v>
      </c>
      <c r="M1161" s="2">
        <v>107507.35</v>
      </c>
      <c r="N1161" s="2">
        <v>107.51</v>
      </c>
      <c r="O1161" s="3">
        <v>45170</v>
      </c>
      <c r="P1161" t="s">
        <v>25</v>
      </c>
      <c r="Q1161" t="s">
        <v>26</v>
      </c>
      <c r="R1161">
        <v>2023</v>
      </c>
      <c r="S1161" t="s">
        <v>547</v>
      </c>
      <c r="T1161" t="s">
        <v>97</v>
      </c>
      <c r="U1161" t="s">
        <v>46</v>
      </c>
    </row>
    <row r="1162" spans="1:21" x14ac:dyDescent="0.3">
      <c r="A1162" t="s">
        <v>30</v>
      </c>
      <c r="B1162" t="s">
        <v>362</v>
      </c>
      <c r="C1162" t="s">
        <v>23</v>
      </c>
      <c r="D1162" t="s">
        <v>68</v>
      </c>
      <c r="E1162" s="2">
        <v>1506.47</v>
      </c>
      <c r="F1162" s="2">
        <v>5</v>
      </c>
      <c r="G1162" s="2">
        <v>15</v>
      </c>
      <c r="H1162" s="2">
        <v>22597.05</v>
      </c>
      <c r="I1162">
        <v>1129.8499999999999</v>
      </c>
      <c r="J1162" s="2">
        <v>21467.200000000001</v>
      </c>
      <c r="K1162" s="2">
        <v>21.47</v>
      </c>
      <c r="L1162" s="2">
        <v>7532.35</v>
      </c>
      <c r="M1162" s="2">
        <v>13934.85</v>
      </c>
      <c r="N1162" s="2">
        <v>13.93</v>
      </c>
      <c r="O1162" s="3">
        <v>45171</v>
      </c>
      <c r="P1162" t="s">
        <v>25</v>
      </c>
      <c r="Q1162" t="s">
        <v>26</v>
      </c>
      <c r="R1162">
        <v>2023</v>
      </c>
      <c r="S1162" t="s">
        <v>363</v>
      </c>
      <c r="T1162" t="s">
        <v>28</v>
      </c>
      <c r="U1162" t="s">
        <v>29</v>
      </c>
    </row>
    <row r="1163" spans="1:21" x14ac:dyDescent="0.3">
      <c r="A1163" t="s">
        <v>42</v>
      </c>
      <c r="B1163" t="s">
        <v>392</v>
      </c>
      <c r="C1163" t="s">
        <v>95</v>
      </c>
      <c r="D1163" t="s">
        <v>24</v>
      </c>
      <c r="E1163" s="2">
        <v>1871.96</v>
      </c>
      <c r="F1163" s="2">
        <v>260</v>
      </c>
      <c r="G1163" s="2">
        <v>350</v>
      </c>
      <c r="H1163" s="2">
        <v>655186</v>
      </c>
      <c r="I1163">
        <v>0</v>
      </c>
      <c r="J1163" s="2">
        <v>655186</v>
      </c>
      <c r="K1163" s="2">
        <v>655.19000000000005</v>
      </c>
      <c r="L1163" s="2">
        <v>486709.6</v>
      </c>
      <c r="M1163" s="2">
        <v>168476.4</v>
      </c>
      <c r="N1163" s="2">
        <v>168.48</v>
      </c>
      <c r="O1163" s="3">
        <v>45171</v>
      </c>
      <c r="P1163" t="s">
        <v>25</v>
      </c>
      <c r="Q1163" t="s">
        <v>26</v>
      </c>
      <c r="R1163">
        <v>2023</v>
      </c>
      <c r="S1163" t="s">
        <v>393</v>
      </c>
      <c r="T1163" t="s">
        <v>97</v>
      </c>
      <c r="U1163" t="s">
        <v>37</v>
      </c>
    </row>
    <row r="1164" spans="1:21" x14ac:dyDescent="0.3">
      <c r="A1164" t="s">
        <v>21</v>
      </c>
      <c r="B1164" t="s">
        <v>362</v>
      </c>
      <c r="C1164" t="s">
        <v>32</v>
      </c>
      <c r="D1164" t="s">
        <v>228</v>
      </c>
      <c r="E1164" s="2">
        <v>2903.08</v>
      </c>
      <c r="F1164" s="2">
        <v>10</v>
      </c>
      <c r="G1164" s="2">
        <v>125</v>
      </c>
      <c r="H1164" s="2">
        <v>362885</v>
      </c>
      <c r="I1164">
        <v>54432.75</v>
      </c>
      <c r="J1164" s="2">
        <v>308452.25</v>
      </c>
      <c r="K1164" s="2">
        <v>308.45</v>
      </c>
      <c r="L1164" s="2">
        <v>29030.799999999999</v>
      </c>
      <c r="M1164" s="2">
        <v>279421.45</v>
      </c>
      <c r="N1164" s="2">
        <v>279.42</v>
      </c>
      <c r="O1164" s="3">
        <v>45171</v>
      </c>
      <c r="P1164" t="s">
        <v>25</v>
      </c>
      <c r="Q1164" t="s">
        <v>26</v>
      </c>
      <c r="R1164">
        <v>2023</v>
      </c>
      <c r="S1164" t="s">
        <v>363</v>
      </c>
      <c r="T1164" t="s">
        <v>36</v>
      </c>
      <c r="U1164" t="s">
        <v>54</v>
      </c>
    </row>
    <row r="1165" spans="1:21" x14ac:dyDescent="0.3">
      <c r="A1165" t="s">
        <v>30</v>
      </c>
      <c r="B1165" t="s">
        <v>398</v>
      </c>
      <c r="C1165" t="s">
        <v>23</v>
      </c>
      <c r="D1165" t="s">
        <v>158</v>
      </c>
      <c r="E1165" s="2">
        <v>1429.27</v>
      </c>
      <c r="F1165" s="2">
        <v>5</v>
      </c>
      <c r="G1165" s="2">
        <v>15</v>
      </c>
      <c r="H1165" s="2">
        <v>21439.05</v>
      </c>
      <c r="I1165">
        <v>2143.91</v>
      </c>
      <c r="J1165" s="2">
        <v>19295.14</v>
      </c>
      <c r="K1165" s="2">
        <v>19.3</v>
      </c>
      <c r="L1165" s="2">
        <v>7146.35</v>
      </c>
      <c r="M1165" s="2">
        <v>12148.79</v>
      </c>
      <c r="N1165" s="2">
        <v>12.15</v>
      </c>
      <c r="O1165" s="3">
        <v>45172</v>
      </c>
      <c r="P1165" t="s">
        <v>25</v>
      </c>
      <c r="Q1165" t="s">
        <v>26</v>
      </c>
      <c r="R1165">
        <v>2023</v>
      </c>
      <c r="S1165" t="s">
        <v>399</v>
      </c>
      <c r="T1165" t="s">
        <v>28</v>
      </c>
      <c r="U1165" t="s">
        <v>46</v>
      </c>
    </row>
    <row r="1166" spans="1:21" x14ac:dyDescent="0.3">
      <c r="A1166" t="s">
        <v>42</v>
      </c>
      <c r="B1166" t="s">
        <v>416</v>
      </c>
      <c r="C1166" t="s">
        <v>61</v>
      </c>
      <c r="D1166" t="s">
        <v>158</v>
      </c>
      <c r="E1166" s="2">
        <v>2849.03</v>
      </c>
      <c r="F1166" s="2">
        <v>250</v>
      </c>
      <c r="G1166" s="2">
        <v>350</v>
      </c>
      <c r="H1166" s="2">
        <v>997160.5</v>
      </c>
      <c r="I1166">
        <v>99716.05</v>
      </c>
      <c r="J1166" s="2">
        <v>897444.45</v>
      </c>
      <c r="K1166" s="2">
        <v>897.44</v>
      </c>
      <c r="L1166" s="2">
        <v>712257.5</v>
      </c>
      <c r="M1166" s="2">
        <v>185186.95</v>
      </c>
      <c r="N1166" s="2">
        <v>185.19</v>
      </c>
      <c r="O1166" s="3">
        <v>45172</v>
      </c>
      <c r="P1166" t="s">
        <v>25</v>
      </c>
      <c r="Q1166" t="s">
        <v>26</v>
      </c>
      <c r="R1166">
        <v>2023</v>
      </c>
      <c r="S1166" t="s">
        <v>417</v>
      </c>
      <c r="T1166" t="s">
        <v>64</v>
      </c>
      <c r="U1166" t="s">
        <v>51</v>
      </c>
    </row>
    <row r="1167" spans="1:21" x14ac:dyDescent="0.3">
      <c r="A1167" t="s">
        <v>30</v>
      </c>
      <c r="B1167" t="s">
        <v>424</v>
      </c>
      <c r="C1167" t="s">
        <v>67</v>
      </c>
      <c r="D1167" t="s">
        <v>158</v>
      </c>
      <c r="E1167" s="2">
        <v>1711.55</v>
      </c>
      <c r="F1167" s="2">
        <v>3</v>
      </c>
      <c r="G1167" s="2">
        <v>15</v>
      </c>
      <c r="H1167" s="2">
        <v>25673.25</v>
      </c>
      <c r="I1167">
        <v>2567.33</v>
      </c>
      <c r="J1167" s="2">
        <v>23105.919999999998</v>
      </c>
      <c r="K1167" s="2">
        <v>23.11</v>
      </c>
      <c r="L1167" s="2">
        <v>5134.6499999999996</v>
      </c>
      <c r="M1167" s="2">
        <v>17971.27</v>
      </c>
      <c r="N1167" s="2">
        <v>17.97</v>
      </c>
      <c r="O1167" s="3">
        <v>45173</v>
      </c>
      <c r="P1167" t="s">
        <v>25</v>
      </c>
      <c r="Q1167" t="s">
        <v>26</v>
      </c>
      <c r="R1167">
        <v>2023</v>
      </c>
      <c r="S1167" t="s">
        <v>425</v>
      </c>
      <c r="T1167" t="s">
        <v>70</v>
      </c>
      <c r="U1167" t="s">
        <v>59</v>
      </c>
    </row>
    <row r="1168" spans="1:21" x14ac:dyDescent="0.3">
      <c r="A1168" t="s">
        <v>21</v>
      </c>
      <c r="B1168" t="s">
        <v>404</v>
      </c>
      <c r="C1168" t="s">
        <v>56</v>
      </c>
      <c r="D1168" t="s">
        <v>68</v>
      </c>
      <c r="E1168" s="2">
        <v>2571.3200000000002</v>
      </c>
      <c r="F1168" s="2">
        <v>120</v>
      </c>
      <c r="G1168" s="2">
        <v>125</v>
      </c>
      <c r="H1168" s="2">
        <v>321415</v>
      </c>
      <c r="I1168">
        <v>16070.75</v>
      </c>
      <c r="J1168" s="2">
        <v>305344.25</v>
      </c>
      <c r="K1168" s="2">
        <v>305.33999999999997</v>
      </c>
      <c r="L1168" s="2">
        <v>308558.40000000002</v>
      </c>
      <c r="M1168" s="2">
        <v>-3214.15</v>
      </c>
      <c r="N1168" s="2">
        <v>-3.21</v>
      </c>
      <c r="O1168" s="3">
        <v>45173</v>
      </c>
      <c r="P1168" t="s">
        <v>25</v>
      </c>
      <c r="Q1168" t="s">
        <v>26</v>
      </c>
      <c r="R1168">
        <v>2023</v>
      </c>
      <c r="S1168" t="s">
        <v>405</v>
      </c>
      <c r="T1168" t="s">
        <v>58</v>
      </c>
      <c r="U1168" t="s">
        <v>59</v>
      </c>
    </row>
    <row r="1169" spans="1:21" x14ac:dyDescent="0.3">
      <c r="A1169" t="s">
        <v>38</v>
      </c>
      <c r="B1169" t="s">
        <v>498</v>
      </c>
      <c r="C1169" t="s">
        <v>32</v>
      </c>
      <c r="D1169" t="s">
        <v>158</v>
      </c>
      <c r="E1169" s="2">
        <v>902.31</v>
      </c>
      <c r="F1169" s="2">
        <v>10</v>
      </c>
      <c r="G1169" s="2">
        <v>300</v>
      </c>
      <c r="H1169" s="2">
        <v>270693</v>
      </c>
      <c r="I1169">
        <v>27069.3</v>
      </c>
      <c r="J1169" s="2">
        <v>243623.7</v>
      </c>
      <c r="K1169" s="2">
        <v>243.62</v>
      </c>
      <c r="L1169" s="2">
        <v>9023.1</v>
      </c>
      <c r="M1169" s="2">
        <v>234600.6</v>
      </c>
      <c r="N1169" s="2">
        <v>234.6</v>
      </c>
      <c r="O1169" s="3">
        <v>45174</v>
      </c>
      <c r="P1169" t="s">
        <v>25</v>
      </c>
      <c r="Q1169" t="s">
        <v>26</v>
      </c>
      <c r="R1169">
        <v>2023</v>
      </c>
      <c r="S1169" t="s">
        <v>499</v>
      </c>
      <c r="T1169" t="s">
        <v>36</v>
      </c>
      <c r="U1169" t="s">
        <v>65</v>
      </c>
    </row>
    <row r="1170" spans="1:21" x14ac:dyDescent="0.3">
      <c r="A1170" t="s">
        <v>38</v>
      </c>
      <c r="B1170" t="s">
        <v>326</v>
      </c>
      <c r="C1170" t="s">
        <v>56</v>
      </c>
      <c r="D1170" t="s">
        <v>228</v>
      </c>
      <c r="E1170" s="2">
        <v>641.34</v>
      </c>
      <c r="F1170" s="2">
        <v>120</v>
      </c>
      <c r="G1170" s="2">
        <v>300</v>
      </c>
      <c r="H1170" s="2">
        <v>192402</v>
      </c>
      <c r="I1170">
        <v>28860.3</v>
      </c>
      <c r="J1170" s="2">
        <v>163541.70000000001</v>
      </c>
      <c r="K1170" s="2">
        <v>163.54</v>
      </c>
      <c r="L1170" s="2">
        <v>76960.800000000003</v>
      </c>
      <c r="M1170" s="2">
        <v>86580.9</v>
      </c>
      <c r="N1170" s="2">
        <v>86.58</v>
      </c>
      <c r="O1170" s="3">
        <v>45175</v>
      </c>
      <c r="P1170" t="s">
        <v>25</v>
      </c>
      <c r="Q1170" t="s">
        <v>26</v>
      </c>
      <c r="R1170">
        <v>2023</v>
      </c>
      <c r="S1170" t="s">
        <v>327</v>
      </c>
      <c r="T1170" t="s">
        <v>58</v>
      </c>
      <c r="U1170" t="s">
        <v>41</v>
      </c>
    </row>
    <row r="1171" spans="1:21" x14ac:dyDescent="0.3">
      <c r="A1171" t="s">
        <v>38</v>
      </c>
      <c r="B1171" t="s">
        <v>400</v>
      </c>
      <c r="C1171" t="s">
        <v>32</v>
      </c>
      <c r="D1171" t="s">
        <v>68</v>
      </c>
      <c r="E1171" s="2">
        <v>410.59</v>
      </c>
      <c r="F1171" s="2">
        <v>10</v>
      </c>
      <c r="G1171" s="2">
        <v>300</v>
      </c>
      <c r="H1171" s="2">
        <v>123177</v>
      </c>
      <c r="I1171">
        <v>6158.85</v>
      </c>
      <c r="J1171" s="2">
        <v>117018.15</v>
      </c>
      <c r="K1171" s="2">
        <v>117.02</v>
      </c>
      <c r="L1171" s="2">
        <v>4105.8999999999996</v>
      </c>
      <c r="M1171" s="2">
        <v>112912.25</v>
      </c>
      <c r="N1171" s="2">
        <v>112.91</v>
      </c>
      <c r="O1171" s="3">
        <v>45176</v>
      </c>
      <c r="P1171" t="s">
        <v>25</v>
      </c>
      <c r="Q1171" t="s">
        <v>26</v>
      </c>
      <c r="R1171">
        <v>2023</v>
      </c>
      <c r="S1171" t="s">
        <v>401</v>
      </c>
      <c r="T1171" t="s">
        <v>36</v>
      </c>
      <c r="U1171" t="s">
        <v>37</v>
      </c>
    </row>
    <row r="1172" spans="1:21" x14ac:dyDescent="0.3">
      <c r="A1172" t="s">
        <v>21</v>
      </c>
      <c r="B1172" t="s">
        <v>482</v>
      </c>
      <c r="C1172" t="s">
        <v>67</v>
      </c>
      <c r="D1172" t="s">
        <v>24</v>
      </c>
      <c r="E1172" s="2">
        <v>2625.28</v>
      </c>
      <c r="F1172" s="2">
        <v>3</v>
      </c>
      <c r="G1172" s="2">
        <v>125</v>
      </c>
      <c r="H1172" s="2">
        <v>328160</v>
      </c>
      <c r="I1172">
        <v>0</v>
      </c>
      <c r="J1172" s="2">
        <v>328160</v>
      </c>
      <c r="K1172" s="2">
        <v>328.16</v>
      </c>
      <c r="L1172" s="2">
        <v>7875.84</v>
      </c>
      <c r="M1172" s="2">
        <v>320284.15999999997</v>
      </c>
      <c r="N1172" s="2">
        <v>320.27999999999997</v>
      </c>
      <c r="O1172" s="3">
        <v>45176</v>
      </c>
      <c r="P1172" t="s">
        <v>25</v>
      </c>
      <c r="Q1172" t="s">
        <v>26</v>
      </c>
      <c r="R1172">
        <v>2023</v>
      </c>
      <c r="S1172" t="s">
        <v>483</v>
      </c>
      <c r="T1172" t="s">
        <v>70</v>
      </c>
      <c r="U1172" t="s">
        <v>59</v>
      </c>
    </row>
    <row r="1173" spans="1:21" x14ac:dyDescent="0.3">
      <c r="A1173" t="s">
        <v>21</v>
      </c>
      <c r="B1173" t="s">
        <v>546</v>
      </c>
      <c r="C1173" t="s">
        <v>67</v>
      </c>
      <c r="D1173" t="s">
        <v>158</v>
      </c>
      <c r="E1173" s="2">
        <v>2086.94</v>
      </c>
      <c r="F1173" s="2">
        <v>3</v>
      </c>
      <c r="G1173" s="2">
        <v>125</v>
      </c>
      <c r="H1173" s="2">
        <v>260867.5</v>
      </c>
      <c r="I1173">
        <v>26086.75</v>
      </c>
      <c r="J1173" s="2">
        <v>234780.75</v>
      </c>
      <c r="K1173" s="2">
        <v>234.78</v>
      </c>
      <c r="L1173" s="2">
        <v>6260.82</v>
      </c>
      <c r="M1173" s="2">
        <v>228519.93</v>
      </c>
      <c r="N1173" s="2">
        <v>228.52</v>
      </c>
      <c r="O1173" s="3">
        <v>45176</v>
      </c>
      <c r="P1173" t="s">
        <v>25</v>
      </c>
      <c r="Q1173" t="s">
        <v>26</v>
      </c>
      <c r="R1173">
        <v>2023</v>
      </c>
      <c r="S1173" t="s">
        <v>547</v>
      </c>
      <c r="T1173" t="s">
        <v>70</v>
      </c>
      <c r="U1173" t="s">
        <v>65</v>
      </c>
    </row>
    <row r="1174" spans="1:21" x14ac:dyDescent="0.3">
      <c r="A1174" t="s">
        <v>38</v>
      </c>
      <c r="B1174" t="s">
        <v>566</v>
      </c>
      <c r="C1174" t="s">
        <v>61</v>
      </c>
      <c r="D1174" t="s">
        <v>68</v>
      </c>
      <c r="E1174" s="2">
        <v>913.15</v>
      </c>
      <c r="F1174" s="2">
        <v>250</v>
      </c>
      <c r="G1174" s="2">
        <v>300</v>
      </c>
      <c r="H1174" s="2">
        <v>273945</v>
      </c>
      <c r="I1174">
        <v>13697.25</v>
      </c>
      <c r="J1174" s="2">
        <v>260247.75</v>
      </c>
      <c r="K1174" s="2">
        <v>260.25</v>
      </c>
      <c r="L1174" s="2">
        <v>228287.5</v>
      </c>
      <c r="M1174" s="2">
        <v>31960.25</v>
      </c>
      <c r="N1174" s="2">
        <v>31.96</v>
      </c>
      <c r="O1174" s="3">
        <v>45176</v>
      </c>
      <c r="P1174" t="s">
        <v>25</v>
      </c>
      <c r="Q1174" t="s">
        <v>26</v>
      </c>
      <c r="R1174">
        <v>2023</v>
      </c>
      <c r="S1174" t="s">
        <v>567</v>
      </c>
      <c r="T1174" t="s">
        <v>64</v>
      </c>
      <c r="U1174" t="s">
        <v>51</v>
      </c>
    </row>
    <row r="1175" spans="1:21" x14ac:dyDescent="0.3">
      <c r="A1175" t="s">
        <v>42</v>
      </c>
      <c r="B1175" t="s">
        <v>354</v>
      </c>
      <c r="C1175" t="s">
        <v>67</v>
      </c>
      <c r="D1175" t="s">
        <v>24</v>
      </c>
      <c r="E1175" s="2">
        <v>2190.36</v>
      </c>
      <c r="F1175" s="2">
        <v>3</v>
      </c>
      <c r="G1175" s="2">
        <v>350</v>
      </c>
      <c r="H1175" s="2">
        <v>766626</v>
      </c>
      <c r="I1175">
        <v>0</v>
      </c>
      <c r="J1175" s="2">
        <v>766626</v>
      </c>
      <c r="K1175" s="2">
        <v>766.63</v>
      </c>
      <c r="L1175" s="2">
        <v>6571.08</v>
      </c>
      <c r="M1175" s="2">
        <v>760054.92</v>
      </c>
      <c r="N1175" s="2">
        <v>760.05</v>
      </c>
      <c r="O1175" s="3">
        <v>45176</v>
      </c>
      <c r="P1175" t="s">
        <v>25</v>
      </c>
      <c r="Q1175" t="s">
        <v>26</v>
      </c>
      <c r="R1175">
        <v>2023</v>
      </c>
      <c r="S1175" t="s">
        <v>355</v>
      </c>
      <c r="T1175" t="s">
        <v>70</v>
      </c>
      <c r="U1175" t="s">
        <v>29</v>
      </c>
    </row>
    <row r="1176" spans="1:21" x14ac:dyDescent="0.3">
      <c r="A1176" t="s">
        <v>47</v>
      </c>
      <c r="B1176" t="s">
        <v>612</v>
      </c>
      <c r="C1176" t="s">
        <v>95</v>
      </c>
      <c r="D1176" t="s">
        <v>68</v>
      </c>
      <c r="E1176" s="2">
        <v>1635.81</v>
      </c>
      <c r="F1176" s="2">
        <v>260</v>
      </c>
      <c r="G1176" s="2">
        <v>12</v>
      </c>
      <c r="H1176" s="2">
        <v>19629.72</v>
      </c>
      <c r="I1176">
        <v>981.49</v>
      </c>
      <c r="J1176" s="2">
        <v>18648.23</v>
      </c>
      <c r="K1176" s="2">
        <v>18.649999999999999</v>
      </c>
      <c r="L1176" s="2">
        <v>425310.6</v>
      </c>
      <c r="M1176" s="2">
        <v>-406662.37</v>
      </c>
      <c r="N1176" s="2">
        <v>-406.66</v>
      </c>
      <c r="O1176" s="3">
        <v>45176</v>
      </c>
      <c r="P1176" t="s">
        <v>25</v>
      </c>
      <c r="Q1176" t="s">
        <v>26</v>
      </c>
      <c r="R1176">
        <v>2023</v>
      </c>
      <c r="S1176" t="s">
        <v>613</v>
      </c>
      <c r="T1176" t="s">
        <v>97</v>
      </c>
      <c r="U1176" t="s">
        <v>41</v>
      </c>
    </row>
    <row r="1177" spans="1:21" x14ac:dyDescent="0.3">
      <c r="A1177" t="s">
        <v>30</v>
      </c>
      <c r="B1177" t="s">
        <v>326</v>
      </c>
      <c r="C1177" t="s">
        <v>32</v>
      </c>
      <c r="D1177" t="s">
        <v>68</v>
      </c>
      <c r="E1177" s="2">
        <v>1603.88</v>
      </c>
      <c r="F1177" s="2">
        <v>10</v>
      </c>
      <c r="G1177" s="2">
        <v>15</v>
      </c>
      <c r="H1177" s="2">
        <v>24058.2</v>
      </c>
      <c r="I1177">
        <v>1202.9100000000001</v>
      </c>
      <c r="J1177" s="2">
        <v>22855.29</v>
      </c>
      <c r="K1177" s="2">
        <v>22.86</v>
      </c>
      <c r="L1177" s="2">
        <v>16038.8</v>
      </c>
      <c r="M1177" s="2">
        <v>6816.49</v>
      </c>
      <c r="N1177" s="2">
        <v>6.82</v>
      </c>
      <c r="O1177" s="3">
        <v>45177</v>
      </c>
      <c r="P1177" t="s">
        <v>25</v>
      </c>
      <c r="Q1177" t="s">
        <v>26</v>
      </c>
      <c r="R1177">
        <v>2023</v>
      </c>
      <c r="S1177" t="s">
        <v>327</v>
      </c>
      <c r="T1177" t="s">
        <v>36</v>
      </c>
      <c r="U1177" t="s">
        <v>65</v>
      </c>
    </row>
    <row r="1178" spans="1:21" x14ac:dyDescent="0.3">
      <c r="A1178" t="s">
        <v>21</v>
      </c>
      <c r="B1178" t="s">
        <v>538</v>
      </c>
      <c r="C1178" t="s">
        <v>32</v>
      </c>
      <c r="D1178" t="s">
        <v>228</v>
      </c>
      <c r="E1178" s="2">
        <v>1463.5</v>
      </c>
      <c r="F1178" s="2">
        <v>10</v>
      </c>
      <c r="G1178" s="2">
        <v>125</v>
      </c>
      <c r="H1178" s="2">
        <v>182937.5</v>
      </c>
      <c r="I1178">
        <v>27440.62</v>
      </c>
      <c r="J1178" s="2">
        <v>155496.88</v>
      </c>
      <c r="K1178" s="2">
        <v>155.5</v>
      </c>
      <c r="L1178" s="2">
        <v>14635</v>
      </c>
      <c r="M1178" s="2">
        <v>140861.88</v>
      </c>
      <c r="N1178" s="2">
        <v>140.86000000000001</v>
      </c>
      <c r="O1178" s="3">
        <v>45177</v>
      </c>
      <c r="P1178" t="s">
        <v>25</v>
      </c>
      <c r="Q1178" t="s">
        <v>26</v>
      </c>
      <c r="R1178">
        <v>2023</v>
      </c>
      <c r="S1178" t="s">
        <v>539</v>
      </c>
      <c r="T1178" t="s">
        <v>36</v>
      </c>
      <c r="U1178" t="s">
        <v>51</v>
      </c>
    </row>
    <row r="1179" spans="1:21" x14ac:dyDescent="0.3">
      <c r="A1179" t="s">
        <v>30</v>
      </c>
      <c r="B1179" t="s">
        <v>368</v>
      </c>
      <c r="C1179" t="s">
        <v>23</v>
      </c>
      <c r="D1179" t="s">
        <v>68</v>
      </c>
      <c r="E1179" s="2">
        <v>1276.83</v>
      </c>
      <c r="F1179" s="2">
        <v>5</v>
      </c>
      <c r="G1179" s="2">
        <v>15</v>
      </c>
      <c r="H1179" s="2">
        <v>19152.45</v>
      </c>
      <c r="I1179">
        <v>957.62</v>
      </c>
      <c r="J1179" s="2">
        <v>18194.830000000002</v>
      </c>
      <c r="K1179" s="2">
        <v>18.190000000000001</v>
      </c>
      <c r="L1179" s="2">
        <v>6384.15</v>
      </c>
      <c r="M1179" s="2">
        <v>11810.68</v>
      </c>
      <c r="N1179" s="2">
        <v>11.81</v>
      </c>
      <c r="O1179" s="3">
        <v>45178</v>
      </c>
      <c r="P1179" t="s">
        <v>25</v>
      </c>
      <c r="Q1179" t="s">
        <v>26</v>
      </c>
      <c r="R1179">
        <v>2023</v>
      </c>
      <c r="S1179" t="s">
        <v>369</v>
      </c>
      <c r="T1179" t="s">
        <v>28</v>
      </c>
      <c r="U1179" t="s">
        <v>54</v>
      </c>
    </row>
    <row r="1180" spans="1:21" x14ac:dyDescent="0.3">
      <c r="A1180" t="s">
        <v>42</v>
      </c>
      <c r="B1180" t="s">
        <v>530</v>
      </c>
      <c r="C1180" t="s">
        <v>61</v>
      </c>
      <c r="D1180" t="s">
        <v>24</v>
      </c>
      <c r="E1180" s="2">
        <v>1119.71</v>
      </c>
      <c r="F1180" s="2">
        <v>250</v>
      </c>
      <c r="G1180" s="2">
        <v>350</v>
      </c>
      <c r="H1180" s="2">
        <v>391898.5</v>
      </c>
      <c r="I1180">
        <v>0</v>
      </c>
      <c r="J1180" s="2">
        <v>391898.5</v>
      </c>
      <c r="K1180" s="2">
        <v>391.9</v>
      </c>
      <c r="L1180" s="2">
        <v>279927.5</v>
      </c>
      <c r="M1180" s="2">
        <v>111971</v>
      </c>
      <c r="N1180" s="2">
        <v>111.97</v>
      </c>
      <c r="O1180" s="3">
        <v>45180</v>
      </c>
      <c r="P1180" t="s">
        <v>25</v>
      </c>
      <c r="Q1180" t="s">
        <v>26</v>
      </c>
      <c r="R1180">
        <v>2023</v>
      </c>
      <c r="S1180" t="s">
        <v>531</v>
      </c>
      <c r="T1180" t="s">
        <v>64</v>
      </c>
      <c r="U1180" t="s">
        <v>54</v>
      </c>
    </row>
    <row r="1181" spans="1:21" x14ac:dyDescent="0.3">
      <c r="A1181" t="s">
        <v>47</v>
      </c>
      <c r="B1181" t="s">
        <v>554</v>
      </c>
      <c r="C1181" t="s">
        <v>95</v>
      </c>
      <c r="D1181" t="s">
        <v>158</v>
      </c>
      <c r="E1181" s="2">
        <v>1752.31</v>
      </c>
      <c r="F1181" s="2">
        <v>260</v>
      </c>
      <c r="G1181" s="2">
        <v>12</v>
      </c>
      <c r="H1181" s="2">
        <v>21027.72</v>
      </c>
      <c r="I1181">
        <v>2102.77</v>
      </c>
      <c r="J1181" s="2">
        <v>18924.95</v>
      </c>
      <c r="K1181" s="2">
        <v>18.920000000000002</v>
      </c>
      <c r="L1181" s="2">
        <v>455600.6</v>
      </c>
      <c r="M1181" s="2">
        <v>-436675.65</v>
      </c>
      <c r="N1181" s="2">
        <v>-436.68</v>
      </c>
      <c r="O1181" s="3">
        <v>45180</v>
      </c>
      <c r="P1181" t="s">
        <v>25</v>
      </c>
      <c r="Q1181" t="s">
        <v>26</v>
      </c>
      <c r="R1181">
        <v>2023</v>
      </c>
      <c r="S1181" t="s">
        <v>555</v>
      </c>
      <c r="T1181" t="s">
        <v>97</v>
      </c>
      <c r="U1181" t="s">
        <v>51</v>
      </c>
    </row>
    <row r="1182" spans="1:21" x14ac:dyDescent="0.3">
      <c r="A1182" t="s">
        <v>47</v>
      </c>
      <c r="B1182" t="s">
        <v>438</v>
      </c>
      <c r="C1182" t="s">
        <v>67</v>
      </c>
      <c r="D1182" t="s">
        <v>68</v>
      </c>
      <c r="E1182" s="2">
        <v>1064.99</v>
      </c>
      <c r="F1182" s="2">
        <v>3</v>
      </c>
      <c r="G1182" s="2">
        <v>12</v>
      </c>
      <c r="H1182" s="2">
        <v>12779.88</v>
      </c>
      <c r="I1182">
        <v>638.99</v>
      </c>
      <c r="J1182" s="2">
        <v>12140.89</v>
      </c>
      <c r="K1182" s="2">
        <v>12.14</v>
      </c>
      <c r="L1182" s="2">
        <v>3194.97</v>
      </c>
      <c r="M1182" s="2">
        <v>8945.92</v>
      </c>
      <c r="N1182" s="2">
        <v>8.9499999999999993</v>
      </c>
      <c r="O1182" s="3">
        <v>45180</v>
      </c>
      <c r="P1182" t="s">
        <v>25</v>
      </c>
      <c r="Q1182" t="s">
        <v>26</v>
      </c>
      <c r="R1182">
        <v>2023</v>
      </c>
      <c r="S1182" t="s">
        <v>439</v>
      </c>
      <c r="T1182" t="s">
        <v>70</v>
      </c>
      <c r="U1182" t="s">
        <v>59</v>
      </c>
    </row>
    <row r="1183" spans="1:21" x14ac:dyDescent="0.3">
      <c r="A1183" t="s">
        <v>47</v>
      </c>
      <c r="B1183" t="s">
        <v>378</v>
      </c>
      <c r="C1183" t="s">
        <v>95</v>
      </c>
      <c r="D1183" t="s">
        <v>24</v>
      </c>
      <c r="E1183" s="2">
        <v>1274.99</v>
      </c>
      <c r="F1183" s="2">
        <v>260</v>
      </c>
      <c r="G1183" s="2">
        <v>12</v>
      </c>
      <c r="H1183" s="2">
        <v>15299.88</v>
      </c>
      <c r="I1183">
        <v>0</v>
      </c>
      <c r="J1183" s="2">
        <v>15299.88</v>
      </c>
      <c r="K1183" s="2">
        <v>15.3</v>
      </c>
      <c r="L1183" s="2">
        <v>331497.40000000002</v>
      </c>
      <c r="M1183" s="2">
        <v>-316197.52</v>
      </c>
      <c r="N1183" s="2">
        <v>-316.2</v>
      </c>
      <c r="O1183" s="3">
        <v>45181</v>
      </c>
      <c r="P1183" t="s">
        <v>25</v>
      </c>
      <c r="Q1183" t="s">
        <v>26</v>
      </c>
      <c r="R1183">
        <v>2023</v>
      </c>
      <c r="S1183" t="s">
        <v>379</v>
      </c>
      <c r="T1183" t="s">
        <v>97</v>
      </c>
      <c r="U1183" t="s">
        <v>59</v>
      </c>
    </row>
    <row r="1184" spans="1:21" x14ac:dyDescent="0.3">
      <c r="A1184" t="s">
        <v>47</v>
      </c>
      <c r="B1184" t="s">
        <v>580</v>
      </c>
      <c r="C1184" t="s">
        <v>61</v>
      </c>
      <c r="D1184" t="s">
        <v>158</v>
      </c>
      <c r="E1184" s="2">
        <v>1725.86</v>
      </c>
      <c r="F1184" s="2">
        <v>250</v>
      </c>
      <c r="G1184" s="2">
        <v>12</v>
      </c>
      <c r="H1184" s="2">
        <v>20710.32</v>
      </c>
      <c r="I1184">
        <v>2071.0300000000002</v>
      </c>
      <c r="J1184" s="2">
        <v>18639.29</v>
      </c>
      <c r="K1184" s="2">
        <v>18.64</v>
      </c>
      <c r="L1184" s="2">
        <v>431465</v>
      </c>
      <c r="M1184" s="2">
        <v>-412825.71</v>
      </c>
      <c r="N1184" s="2">
        <v>-412.83</v>
      </c>
      <c r="O1184" s="3">
        <v>45181</v>
      </c>
      <c r="P1184" t="s">
        <v>25</v>
      </c>
      <c r="Q1184" t="s">
        <v>26</v>
      </c>
      <c r="R1184">
        <v>2023</v>
      </c>
      <c r="S1184" t="s">
        <v>581</v>
      </c>
      <c r="T1184" t="s">
        <v>64</v>
      </c>
      <c r="U1184" t="s">
        <v>54</v>
      </c>
    </row>
    <row r="1185" spans="1:21" x14ac:dyDescent="0.3">
      <c r="A1185" t="s">
        <v>42</v>
      </c>
      <c r="B1185" t="s">
        <v>614</v>
      </c>
      <c r="C1185" t="s">
        <v>67</v>
      </c>
      <c r="D1185" t="s">
        <v>24</v>
      </c>
      <c r="E1185" s="2">
        <v>2505.5100000000002</v>
      </c>
      <c r="F1185" s="2">
        <v>3</v>
      </c>
      <c r="G1185" s="2">
        <v>350</v>
      </c>
      <c r="H1185" s="2">
        <v>876928.5</v>
      </c>
      <c r="I1185">
        <v>0</v>
      </c>
      <c r="J1185" s="2">
        <v>876928.5</v>
      </c>
      <c r="K1185" s="2">
        <v>876.93</v>
      </c>
      <c r="L1185" s="2">
        <v>7516.53</v>
      </c>
      <c r="M1185" s="2">
        <v>869411.97</v>
      </c>
      <c r="N1185" s="2">
        <v>869.41</v>
      </c>
      <c r="O1185" s="3">
        <v>45182</v>
      </c>
      <c r="P1185" t="s">
        <v>25</v>
      </c>
      <c r="Q1185" t="s">
        <v>26</v>
      </c>
      <c r="R1185">
        <v>2023</v>
      </c>
      <c r="S1185" t="s">
        <v>615</v>
      </c>
      <c r="T1185" t="s">
        <v>70</v>
      </c>
      <c r="U1185" t="s">
        <v>41</v>
      </c>
    </row>
    <row r="1186" spans="1:21" x14ac:dyDescent="0.3">
      <c r="A1186" t="s">
        <v>30</v>
      </c>
      <c r="B1186" t="s">
        <v>366</v>
      </c>
      <c r="C1186" t="s">
        <v>32</v>
      </c>
      <c r="D1186" t="s">
        <v>24</v>
      </c>
      <c r="E1186" s="2">
        <v>1271.81</v>
      </c>
      <c r="F1186" s="2">
        <v>10</v>
      </c>
      <c r="G1186" s="2">
        <v>15</v>
      </c>
      <c r="H1186" s="2">
        <v>19077.150000000001</v>
      </c>
      <c r="I1186">
        <v>0</v>
      </c>
      <c r="J1186" s="2">
        <v>19077.150000000001</v>
      </c>
      <c r="K1186" s="2">
        <v>19.079999999999998</v>
      </c>
      <c r="L1186" s="2">
        <v>12718.1</v>
      </c>
      <c r="M1186" s="2">
        <v>6359.05</v>
      </c>
      <c r="N1186" s="2">
        <v>6.36</v>
      </c>
      <c r="O1186" s="3">
        <v>45182</v>
      </c>
      <c r="P1186" t="s">
        <v>25</v>
      </c>
      <c r="Q1186" t="s">
        <v>26</v>
      </c>
      <c r="R1186">
        <v>2023</v>
      </c>
      <c r="S1186" t="s">
        <v>367</v>
      </c>
      <c r="T1186" t="s">
        <v>36</v>
      </c>
      <c r="U1186" t="s">
        <v>51</v>
      </c>
    </row>
    <row r="1187" spans="1:21" x14ac:dyDescent="0.3">
      <c r="A1187" t="s">
        <v>30</v>
      </c>
      <c r="B1187" t="s">
        <v>546</v>
      </c>
      <c r="C1187" t="s">
        <v>32</v>
      </c>
      <c r="D1187" t="s">
        <v>68</v>
      </c>
      <c r="E1187" s="2">
        <v>1043.33</v>
      </c>
      <c r="F1187" s="2">
        <v>10</v>
      </c>
      <c r="G1187" s="2">
        <v>15</v>
      </c>
      <c r="H1187" s="2">
        <v>15649.95</v>
      </c>
      <c r="I1187">
        <v>782.5</v>
      </c>
      <c r="J1187" s="2">
        <v>14867.45</v>
      </c>
      <c r="K1187" s="2">
        <v>14.87</v>
      </c>
      <c r="L1187" s="2">
        <v>10433.299999999999</v>
      </c>
      <c r="M1187" s="2">
        <v>4434.1499999999996</v>
      </c>
      <c r="N1187" s="2">
        <v>4.43</v>
      </c>
      <c r="O1187" s="3">
        <v>45183</v>
      </c>
      <c r="P1187" t="s">
        <v>25</v>
      </c>
      <c r="Q1187" t="s">
        <v>26</v>
      </c>
      <c r="R1187">
        <v>2023</v>
      </c>
      <c r="S1187" t="s">
        <v>547</v>
      </c>
      <c r="T1187" t="s">
        <v>36</v>
      </c>
      <c r="U1187" t="s">
        <v>37</v>
      </c>
    </row>
    <row r="1188" spans="1:21" x14ac:dyDescent="0.3">
      <c r="A1188" t="s">
        <v>42</v>
      </c>
      <c r="B1188" t="s">
        <v>616</v>
      </c>
      <c r="C1188" t="s">
        <v>56</v>
      </c>
      <c r="D1188" t="s">
        <v>24</v>
      </c>
      <c r="E1188" s="2">
        <v>2444.5500000000002</v>
      </c>
      <c r="F1188" s="2">
        <v>120</v>
      </c>
      <c r="G1188" s="2">
        <v>350</v>
      </c>
      <c r="H1188" s="2">
        <v>855592.5</v>
      </c>
      <c r="I1188">
        <v>0</v>
      </c>
      <c r="J1188" s="2">
        <v>855592.5</v>
      </c>
      <c r="K1188" s="2">
        <v>855.59</v>
      </c>
      <c r="L1188" s="2">
        <v>293346</v>
      </c>
      <c r="M1188" s="2">
        <v>562246.5</v>
      </c>
      <c r="N1188" s="2">
        <v>562.25</v>
      </c>
      <c r="O1188" s="3">
        <v>45183</v>
      </c>
      <c r="P1188" t="s">
        <v>25</v>
      </c>
      <c r="Q1188" t="s">
        <v>26</v>
      </c>
      <c r="R1188">
        <v>2023</v>
      </c>
      <c r="S1188" t="s">
        <v>617</v>
      </c>
      <c r="T1188" t="s">
        <v>58</v>
      </c>
      <c r="U1188" t="s">
        <v>65</v>
      </c>
    </row>
    <row r="1189" spans="1:21" x14ac:dyDescent="0.3">
      <c r="A1189" t="s">
        <v>30</v>
      </c>
      <c r="B1189" t="s">
        <v>396</v>
      </c>
      <c r="C1189" t="s">
        <v>67</v>
      </c>
      <c r="D1189" t="s">
        <v>68</v>
      </c>
      <c r="E1189" s="2">
        <v>1470.89</v>
      </c>
      <c r="F1189" s="2">
        <v>3</v>
      </c>
      <c r="G1189" s="2">
        <v>15</v>
      </c>
      <c r="H1189" s="2">
        <v>22063.35</v>
      </c>
      <c r="I1189">
        <v>1103.17</v>
      </c>
      <c r="J1189" s="2">
        <v>20960.18</v>
      </c>
      <c r="K1189" s="2">
        <v>20.96</v>
      </c>
      <c r="L1189" s="2">
        <v>4412.67</v>
      </c>
      <c r="M1189" s="2">
        <v>16547.509999999998</v>
      </c>
      <c r="N1189" s="2">
        <v>16.55</v>
      </c>
      <c r="O1189" s="3">
        <v>45183</v>
      </c>
      <c r="P1189" t="s">
        <v>25</v>
      </c>
      <c r="Q1189" t="s">
        <v>26</v>
      </c>
      <c r="R1189">
        <v>2023</v>
      </c>
      <c r="S1189" t="s">
        <v>397</v>
      </c>
      <c r="T1189" t="s">
        <v>70</v>
      </c>
      <c r="U1189" t="s">
        <v>59</v>
      </c>
    </row>
    <row r="1190" spans="1:21" x14ac:dyDescent="0.3">
      <c r="A1190" t="s">
        <v>30</v>
      </c>
      <c r="B1190" t="s">
        <v>422</v>
      </c>
      <c r="C1190" t="s">
        <v>23</v>
      </c>
      <c r="D1190" t="s">
        <v>68</v>
      </c>
      <c r="E1190" s="2">
        <v>1360.23</v>
      </c>
      <c r="F1190" s="2">
        <v>5</v>
      </c>
      <c r="G1190" s="2">
        <v>15</v>
      </c>
      <c r="H1190" s="2">
        <v>20403.45</v>
      </c>
      <c r="I1190">
        <v>1020.17</v>
      </c>
      <c r="J1190" s="2">
        <v>19383.28</v>
      </c>
      <c r="K1190" s="2">
        <v>19.38</v>
      </c>
      <c r="L1190" s="2">
        <v>6801.15</v>
      </c>
      <c r="M1190" s="2">
        <v>12582.13</v>
      </c>
      <c r="N1190" s="2">
        <v>12.58</v>
      </c>
      <c r="O1190" s="3">
        <v>45183</v>
      </c>
      <c r="P1190" t="s">
        <v>25</v>
      </c>
      <c r="Q1190" t="s">
        <v>26</v>
      </c>
      <c r="R1190">
        <v>2023</v>
      </c>
      <c r="S1190" t="s">
        <v>423</v>
      </c>
      <c r="T1190" t="s">
        <v>28</v>
      </c>
      <c r="U1190" t="s">
        <v>41</v>
      </c>
    </row>
    <row r="1191" spans="1:21" x14ac:dyDescent="0.3">
      <c r="A1191" t="s">
        <v>47</v>
      </c>
      <c r="B1191" t="s">
        <v>354</v>
      </c>
      <c r="C1191" t="s">
        <v>23</v>
      </c>
      <c r="D1191" t="s">
        <v>68</v>
      </c>
      <c r="E1191" s="2">
        <v>583.87</v>
      </c>
      <c r="F1191" s="2">
        <v>5</v>
      </c>
      <c r="G1191" s="2">
        <v>12</v>
      </c>
      <c r="H1191" s="2">
        <v>7006.44</v>
      </c>
      <c r="I1191">
        <v>350.32</v>
      </c>
      <c r="J1191" s="2">
        <v>6656.12</v>
      </c>
      <c r="K1191" s="2">
        <v>6.66</v>
      </c>
      <c r="L1191" s="2">
        <v>2919.35</v>
      </c>
      <c r="M1191" s="2">
        <v>3736.77</v>
      </c>
      <c r="N1191" s="2">
        <v>3.74</v>
      </c>
      <c r="O1191" s="3">
        <v>45184</v>
      </c>
      <c r="P1191" t="s">
        <v>25</v>
      </c>
      <c r="Q1191" t="s">
        <v>26</v>
      </c>
      <c r="R1191">
        <v>2023</v>
      </c>
      <c r="S1191" t="s">
        <v>355</v>
      </c>
      <c r="T1191" t="s">
        <v>28</v>
      </c>
      <c r="U1191" t="s">
        <v>51</v>
      </c>
    </row>
    <row r="1192" spans="1:21" x14ac:dyDescent="0.3">
      <c r="A1192" t="s">
        <v>47</v>
      </c>
      <c r="B1192" t="s">
        <v>602</v>
      </c>
      <c r="C1192" t="s">
        <v>61</v>
      </c>
      <c r="D1192" t="s">
        <v>24</v>
      </c>
      <c r="E1192" s="2">
        <v>1817.76</v>
      </c>
      <c r="F1192" s="2">
        <v>250</v>
      </c>
      <c r="G1192" s="2">
        <v>12</v>
      </c>
      <c r="H1192" s="2">
        <v>21813.119999999999</v>
      </c>
      <c r="I1192">
        <v>0</v>
      </c>
      <c r="J1192" s="2">
        <v>21813.119999999999</v>
      </c>
      <c r="K1192" s="2">
        <v>21.81</v>
      </c>
      <c r="L1192" s="2">
        <v>454440</v>
      </c>
      <c r="M1192" s="2">
        <v>-432626.88</v>
      </c>
      <c r="N1192" s="2">
        <v>-432.63</v>
      </c>
      <c r="O1192" s="3">
        <v>45185</v>
      </c>
      <c r="P1192" t="s">
        <v>25</v>
      </c>
      <c r="Q1192" t="s">
        <v>26</v>
      </c>
      <c r="R1192">
        <v>2023</v>
      </c>
      <c r="S1192" t="s">
        <v>603</v>
      </c>
      <c r="T1192" t="s">
        <v>64</v>
      </c>
      <c r="U1192" t="s">
        <v>51</v>
      </c>
    </row>
    <row r="1193" spans="1:21" x14ac:dyDescent="0.3">
      <c r="A1193" t="s">
        <v>30</v>
      </c>
      <c r="B1193" t="s">
        <v>548</v>
      </c>
      <c r="C1193" t="s">
        <v>61</v>
      </c>
      <c r="D1193" t="s">
        <v>228</v>
      </c>
      <c r="E1193" s="2">
        <v>1800.95</v>
      </c>
      <c r="F1193" s="2">
        <v>250</v>
      </c>
      <c r="G1193" s="2">
        <v>15</v>
      </c>
      <c r="H1193" s="2">
        <v>27014.25</v>
      </c>
      <c r="I1193">
        <v>4052.14</v>
      </c>
      <c r="J1193" s="2">
        <v>22962.11</v>
      </c>
      <c r="K1193" s="2">
        <v>22.96</v>
      </c>
      <c r="L1193" s="2">
        <v>450237.5</v>
      </c>
      <c r="M1193" s="2">
        <v>-427275.39</v>
      </c>
      <c r="N1193" s="2">
        <v>-427.28</v>
      </c>
      <c r="O1193" s="3">
        <v>45185</v>
      </c>
      <c r="P1193" t="s">
        <v>25</v>
      </c>
      <c r="Q1193" t="s">
        <v>26</v>
      </c>
      <c r="R1193">
        <v>2023</v>
      </c>
      <c r="S1193" t="s">
        <v>549</v>
      </c>
      <c r="T1193" t="s">
        <v>64</v>
      </c>
      <c r="U1193" t="s">
        <v>41</v>
      </c>
    </row>
    <row r="1194" spans="1:21" x14ac:dyDescent="0.3">
      <c r="A1194" t="s">
        <v>42</v>
      </c>
      <c r="B1194" t="s">
        <v>540</v>
      </c>
      <c r="C1194" t="s">
        <v>67</v>
      </c>
      <c r="D1194" t="s">
        <v>68</v>
      </c>
      <c r="E1194" s="2">
        <v>3383.85</v>
      </c>
      <c r="F1194" s="2">
        <v>3</v>
      </c>
      <c r="G1194" s="2">
        <v>350</v>
      </c>
      <c r="H1194" s="2">
        <v>1184347.5</v>
      </c>
      <c r="I1194">
        <v>59217.38</v>
      </c>
      <c r="J1194" s="2">
        <v>1125130.1200000001</v>
      </c>
      <c r="K1194" s="2">
        <v>1125.1300000000001</v>
      </c>
      <c r="L1194" s="2">
        <v>10151.549999999999</v>
      </c>
      <c r="M1194" s="2">
        <v>1114978.57</v>
      </c>
      <c r="N1194" s="2">
        <v>1114.98</v>
      </c>
      <c r="O1194" s="3">
        <v>45185</v>
      </c>
      <c r="P1194" t="s">
        <v>25</v>
      </c>
      <c r="Q1194" t="s">
        <v>26</v>
      </c>
      <c r="R1194">
        <v>2023</v>
      </c>
      <c r="S1194" t="s">
        <v>541</v>
      </c>
      <c r="T1194" t="s">
        <v>70</v>
      </c>
      <c r="U1194" t="s">
        <v>41</v>
      </c>
    </row>
    <row r="1195" spans="1:21" x14ac:dyDescent="0.3">
      <c r="A1195" t="s">
        <v>38</v>
      </c>
      <c r="B1195" t="s">
        <v>430</v>
      </c>
      <c r="C1195" t="s">
        <v>32</v>
      </c>
      <c r="D1195" t="s">
        <v>158</v>
      </c>
      <c r="E1195" s="2">
        <v>937.88</v>
      </c>
      <c r="F1195" s="2">
        <v>10</v>
      </c>
      <c r="G1195" s="2">
        <v>300</v>
      </c>
      <c r="H1195" s="2">
        <v>281364</v>
      </c>
      <c r="I1195">
        <v>28136.400000000001</v>
      </c>
      <c r="J1195" s="2">
        <v>253227.6</v>
      </c>
      <c r="K1195" s="2">
        <v>253.23</v>
      </c>
      <c r="L1195" s="2">
        <v>9378.7999999999993</v>
      </c>
      <c r="M1195" s="2">
        <v>243848.8</v>
      </c>
      <c r="N1195" s="2">
        <v>243.85</v>
      </c>
      <c r="O1195" s="3">
        <v>45185</v>
      </c>
      <c r="P1195" t="s">
        <v>25</v>
      </c>
      <c r="Q1195" t="s">
        <v>26</v>
      </c>
      <c r="R1195">
        <v>2023</v>
      </c>
      <c r="S1195" t="s">
        <v>431</v>
      </c>
      <c r="T1195" t="s">
        <v>36</v>
      </c>
      <c r="U1195" t="s">
        <v>37</v>
      </c>
    </row>
    <row r="1196" spans="1:21" x14ac:dyDescent="0.3">
      <c r="A1196" t="s">
        <v>42</v>
      </c>
      <c r="B1196" t="s">
        <v>616</v>
      </c>
      <c r="C1196" t="s">
        <v>61</v>
      </c>
      <c r="D1196" t="s">
        <v>68</v>
      </c>
      <c r="E1196" s="2">
        <v>1325.71</v>
      </c>
      <c r="F1196" s="2">
        <v>250</v>
      </c>
      <c r="G1196" s="2">
        <v>350</v>
      </c>
      <c r="H1196" s="2">
        <v>463998.5</v>
      </c>
      <c r="I1196">
        <v>23199.93</v>
      </c>
      <c r="J1196" s="2">
        <v>440798.57</v>
      </c>
      <c r="K1196" s="2">
        <v>440.8</v>
      </c>
      <c r="L1196" s="2">
        <v>331427.5</v>
      </c>
      <c r="M1196" s="2">
        <v>109371.07</v>
      </c>
      <c r="N1196" s="2">
        <v>109.37</v>
      </c>
      <c r="O1196" s="3">
        <v>45187</v>
      </c>
      <c r="P1196" t="s">
        <v>25</v>
      </c>
      <c r="Q1196" t="s">
        <v>26</v>
      </c>
      <c r="R1196">
        <v>2023</v>
      </c>
      <c r="S1196" t="s">
        <v>617</v>
      </c>
      <c r="T1196" t="s">
        <v>64</v>
      </c>
      <c r="U1196" t="s">
        <v>46</v>
      </c>
    </row>
    <row r="1197" spans="1:21" x14ac:dyDescent="0.3">
      <c r="A1197" t="s">
        <v>47</v>
      </c>
      <c r="B1197" t="s">
        <v>506</v>
      </c>
      <c r="C1197" t="s">
        <v>95</v>
      </c>
      <c r="D1197" t="s">
        <v>228</v>
      </c>
      <c r="E1197" s="2">
        <v>1739.77</v>
      </c>
      <c r="F1197" s="2">
        <v>260</v>
      </c>
      <c r="G1197" s="2">
        <v>12</v>
      </c>
      <c r="H1197" s="2">
        <v>20877.240000000002</v>
      </c>
      <c r="I1197">
        <v>3131.59</v>
      </c>
      <c r="J1197" s="2">
        <v>17745.650000000001</v>
      </c>
      <c r="K1197" s="2">
        <v>17.75</v>
      </c>
      <c r="L1197" s="2">
        <v>452340.2</v>
      </c>
      <c r="M1197" s="2">
        <v>-434594.55</v>
      </c>
      <c r="N1197" s="2">
        <v>-434.59</v>
      </c>
      <c r="O1197" s="3">
        <v>45187</v>
      </c>
      <c r="P1197" t="s">
        <v>25</v>
      </c>
      <c r="Q1197" t="s">
        <v>26</v>
      </c>
      <c r="R1197">
        <v>2023</v>
      </c>
      <c r="S1197" t="s">
        <v>507</v>
      </c>
      <c r="T1197" t="s">
        <v>97</v>
      </c>
      <c r="U1197" t="s">
        <v>37</v>
      </c>
    </row>
    <row r="1198" spans="1:21" x14ac:dyDescent="0.3">
      <c r="A1198" t="s">
        <v>42</v>
      </c>
      <c r="B1198" t="s">
        <v>526</v>
      </c>
      <c r="C1198" t="s">
        <v>67</v>
      </c>
      <c r="D1198" t="s">
        <v>24</v>
      </c>
      <c r="E1198" s="2">
        <v>3633.26</v>
      </c>
      <c r="F1198" s="2">
        <v>3</v>
      </c>
      <c r="G1198" s="2">
        <v>350</v>
      </c>
      <c r="H1198" s="2">
        <v>1271641</v>
      </c>
      <c r="I1198">
        <v>0</v>
      </c>
      <c r="J1198" s="2">
        <v>1271641</v>
      </c>
      <c r="K1198" s="2">
        <v>1271.6400000000001</v>
      </c>
      <c r="L1198" s="2">
        <v>10899.78</v>
      </c>
      <c r="M1198" s="2">
        <v>1260741.22</v>
      </c>
      <c r="N1198" s="2">
        <v>1260.74</v>
      </c>
      <c r="O1198" s="3">
        <v>45188</v>
      </c>
      <c r="P1198" t="s">
        <v>25</v>
      </c>
      <c r="Q1198" t="s">
        <v>26</v>
      </c>
      <c r="R1198">
        <v>2023</v>
      </c>
      <c r="S1198" t="s">
        <v>527</v>
      </c>
      <c r="T1198" t="s">
        <v>70</v>
      </c>
      <c r="U1198" t="s">
        <v>37</v>
      </c>
    </row>
    <row r="1199" spans="1:21" x14ac:dyDescent="0.3">
      <c r="A1199" t="s">
        <v>42</v>
      </c>
      <c r="B1199" t="s">
        <v>594</v>
      </c>
      <c r="C1199" t="s">
        <v>95</v>
      </c>
      <c r="D1199" t="s">
        <v>68</v>
      </c>
      <c r="E1199" s="2">
        <v>3705.95</v>
      </c>
      <c r="F1199" s="2">
        <v>260</v>
      </c>
      <c r="G1199" s="2">
        <v>350</v>
      </c>
      <c r="H1199" s="2">
        <v>1297082.5</v>
      </c>
      <c r="I1199">
        <v>64854.12</v>
      </c>
      <c r="J1199" s="2">
        <v>1232228.3799999999</v>
      </c>
      <c r="K1199" s="2">
        <v>1232.23</v>
      </c>
      <c r="L1199" s="2">
        <v>963547</v>
      </c>
      <c r="M1199" s="2">
        <v>268681.38</v>
      </c>
      <c r="N1199" s="2">
        <v>268.68</v>
      </c>
      <c r="O1199" s="3">
        <v>45188</v>
      </c>
      <c r="P1199" t="s">
        <v>25</v>
      </c>
      <c r="Q1199" t="s">
        <v>26</v>
      </c>
      <c r="R1199">
        <v>2023</v>
      </c>
      <c r="S1199" t="s">
        <v>595</v>
      </c>
      <c r="T1199" t="s">
        <v>97</v>
      </c>
      <c r="U1199" t="s">
        <v>29</v>
      </c>
    </row>
    <row r="1200" spans="1:21" x14ac:dyDescent="0.3">
      <c r="A1200" t="s">
        <v>47</v>
      </c>
      <c r="B1200" t="s">
        <v>370</v>
      </c>
      <c r="C1200" t="s">
        <v>61</v>
      </c>
      <c r="D1200" t="s">
        <v>158</v>
      </c>
      <c r="E1200" s="2">
        <v>1812.24</v>
      </c>
      <c r="F1200" s="2">
        <v>250</v>
      </c>
      <c r="G1200" s="2">
        <v>12</v>
      </c>
      <c r="H1200" s="2">
        <v>21746.880000000001</v>
      </c>
      <c r="I1200">
        <v>2174.69</v>
      </c>
      <c r="J1200" s="2">
        <v>19572.189999999999</v>
      </c>
      <c r="K1200" s="2">
        <v>19.57</v>
      </c>
      <c r="L1200" s="2">
        <v>453060</v>
      </c>
      <c r="M1200" s="2">
        <v>-433487.81</v>
      </c>
      <c r="N1200" s="2">
        <v>-433.49</v>
      </c>
      <c r="O1200" s="3">
        <v>45188</v>
      </c>
      <c r="P1200" t="s">
        <v>25</v>
      </c>
      <c r="Q1200" t="s">
        <v>26</v>
      </c>
      <c r="R1200">
        <v>2023</v>
      </c>
      <c r="S1200" t="s">
        <v>371</v>
      </c>
      <c r="T1200" t="s">
        <v>64</v>
      </c>
      <c r="U1200" t="s">
        <v>59</v>
      </c>
    </row>
    <row r="1201" spans="1:21" x14ac:dyDescent="0.3">
      <c r="A1201" t="s">
        <v>42</v>
      </c>
      <c r="B1201" t="s">
        <v>616</v>
      </c>
      <c r="C1201" t="s">
        <v>61</v>
      </c>
      <c r="D1201" t="s">
        <v>158</v>
      </c>
      <c r="E1201" s="2">
        <v>2767.14</v>
      </c>
      <c r="F1201" s="2">
        <v>250</v>
      </c>
      <c r="G1201" s="2">
        <v>350</v>
      </c>
      <c r="H1201" s="2">
        <v>968499</v>
      </c>
      <c r="I1201">
        <v>96849.9</v>
      </c>
      <c r="J1201" s="2">
        <v>871649.1</v>
      </c>
      <c r="K1201" s="2">
        <v>871.65</v>
      </c>
      <c r="L1201" s="2">
        <v>691785</v>
      </c>
      <c r="M1201" s="2">
        <v>179864.1</v>
      </c>
      <c r="N1201" s="2">
        <v>179.86</v>
      </c>
      <c r="O1201" s="3">
        <v>45189</v>
      </c>
      <c r="P1201" t="s">
        <v>25</v>
      </c>
      <c r="Q1201" t="s">
        <v>26</v>
      </c>
      <c r="R1201">
        <v>2023</v>
      </c>
      <c r="S1201" t="s">
        <v>617</v>
      </c>
      <c r="T1201" t="s">
        <v>64</v>
      </c>
      <c r="U1201" t="s">
        <v>37</v>
      </c>
    </row>
    <row r="1202" spans="1:21" x14ac:dyDescent="0.3">
      <c r="A1202" t="s">
        <v>30</v>
      </c>
      <c r="B1202" t="s">
        <v>488</v>
      </c>
      <c r="C1202" t="s">
        <v>56</v>
      </c>
      <c r="D1202" t="s">
        <v>228</v>
      </c>
      <c r="E1202" s="2">
        <v>1648.79</v>
      </c>
      <c r="F1202" s="2">
        <v>120</v>
      </c>
      <c r="G1202" s="2">
        <v>15</v>
      </c>
      <c r="H1202" s="2">
        <v>24731.85</v>
      </c>
      <c r="I1202">
        <v>3709.78</v>
      </c>
      <c r="J1202" s="2">
        <v>21022.07</v>
      </c>
      <c r="K1202" s="2">
        <v>21.02</v>
      </c>
      <c r="L1202" s="2">
        <v>197854.8</v>
      </c>
      <c r="M1202" s="2">
        <v>-176832.73</v>
      </c>
      <c r="N1202" s="2">
        <v>-176.83</v>
      </c>
      <c r="O1202" s="3">
        <v>45189</v>
      </c>
      <c r="P1202" t="s">
        <v>25</v>
      </c>
      <c r="Q1202" t="s">
        <v>26</v>
      </c>
      <c r="R1202">
        <v>2023</v>
      </c>
      <c r="S1202" t="s">
        <v>489</v>
      </c>
      <c r="T1202" t="s">
        <v>58</v>
      </c>
      <c r="U1202" t="s">
        <v>37</v>
      </c>
    </row>
    <row r="1203" spans="1:21" x14ac:dyDescent="0.3">
      <c r="A1203" t="s">
        <v>47</v>
      </c>
      <c r="B1203" t="s">
        <v>618</v>
      </c>
      <c r="C1203" t="s">
        <v>67</v>
      </c>
      <c r="D1203" t="s">
        <v>228</v>
      </c>
      <c r="E1203" s="2">
        <v>886.71</v>
      </c>
      <c r="F1203" s="2">
        <v>3</v>
      </c>
      <c r="G1203" s="2">
        <v>12</v>
      </c>
      <c r="H1203" s="2">
        <v>10640.52</v>
      </c>
      <c r="I1203">
        <v>1596.08</v>
      </c>
      <c r="J1203" s="2">
        <v>9044.44</v>
      </c>
      <c r="K1203" s="2">
        <v>9.0399999999999991</v>
      </c>
      <c r="L1203" s="2">
        <v>2660.13</v>
      </c>
      <c r="M1203" s="2">
        <v>6384.31</v>
      </c>
      <c r="N1203" s="2">
        <v>6.38</v>
      </c>
      <c r="O1203" s="3">
        <v>45190</v>
      </c>
      <c r="P1203" t="s">
        <v>25</v>
      </c>
      <c r="Q1203" t="s">
        <v>26</v>
      </c>
      <c r="R1203">
        <v>2023</v>
      </c>
      <c r="S1203" t="s">
        <v>619</v>
      </c>
      <c r="T1203" t="s">
        <v>70</v>
      </c>
      <c r="U1203" t="s">
        <v>29</v>
      </c>
    </row>
    <row r="1204" spans="1:21" x14ac:dyDescent="0.3">
      <c r="A1204" t="s">
        <v>47</v>
      </c>
      <c r="B1204" t="s">
        <v>456</v>
      </c>
      <c r="C1204" t="s">
        <v>67</v>
      </c>
      <c r="D1204" t="s">
        <v>24</v>
      </c>
      <c r="E1204" s="2">
        <v>1279.6400000000001</v>
      </c>
      <c r="F1204" s="2">
        <v>3</v>
      </c>
      <c r="G1204" s="2">
        <v>12</v>
      </c>
      <c r="H1204" s="2">
        <v>15355.68</v>
      </c>
      <c r="I1204">
        <v>0</v>
      </c>
      <c r="J1204" s="2">
        <v>15355.68</v>
      </c>
      <c r="K1204" s="2">
        <v>15.36</v>
      </c>
      <c r="L1204" s="2">
        <v>3838.92</v>
      </c>
      <c r="M1204" s="2">
        <v>11516.76</v>
      </c>
      <c r="N1204" s="2">
        <v>11.52</v>
      </c>
      <c r="O1204" s="3">
        <v>45191</v>
      </c>
      <c r="P1204" t="s">
        <v>25</v>
      </c>
      <c r="Q1204" t="s">
        <v>26</v>
      </c>
      <c r="R1204">
        <v>2023</v>
      </c>
      <c r="S1204" t="s">
        <v>457</v>
      </c>
      <c r="T1204" t="s">
        <v>70</v>
      </c>
      <c r="U1204" t="s">
        <v>59</v>
      </c>
    </row>
    <row r="1205" spans="1:21" x14ac:dyDescent="0.3">
      <c r="A1205" t="s">
        <v>38</v>
      </c>
      <c r="B1205" t="s">
        <v>610</v>
      </c>
      <c r="C1205" t="s">
        <v>61</v>
      </c>
      <c r="D1205" t="s">
        <v>158</v>
      </c>
      <c r="E1205" s="2">
        <v>285.27</v>
      </c>
      <c r="F1205" s="2">
        <v>250</v>
      </c>
      <c r="G1205" s="2">
        <v>300</v>
      </c>
      <c r="H1205" s="2">
        <v>85581</v>
      </c>
      <c r="I1205">
        <v>8558.1</v>
      </c>
      <c r="J1205" s="2">
        <v>77022.899999999994</v>
      </c>
      <c r="K1205" s="2">
        <v>77.02</v>
      </c>
      <c r="L1205" s="2">
        <v>71317.5</v>
      </c>
      <c r="M1205" s="2">
        <v>5705.4</v>
      </c>
      <c r="N1205" s="2">
        <v>5.71</v>
      </c>
      <c r="O1205" s="3">
        <v>45192</v>
      </c>
      <c r="P1205" t="s">
        <v>25</v>
      </c>
      <c r="Q1205" t="s">
        <v>26</v>
      </c>
      <c r="R1205">
        <v>2023</v>
      </c>
      <c r="S1205" t="s">
        <v>611</v>
      </c>
      <c r="T1205" t="s">
        <v>64</v>
      </c>
      <c r="U1205" t="s">
        <v>59</v>
      </c>
    </row>
    <row r="1206" spans="1:21" x14ac:dyDescent="0.3">
      <c r="A1206" t="s">
        <v>38</v>
      </c>
      <c r="B1206" t="s">
        <v>424</v>
      </c>
      <c r="C1206" t="s">
        <v>56</v>
      </c>
      <c r="D1206" t="s">
        <v>228</v>
      </c>
      <c r="E1206" s="2">
        <v>651.74</v>
      </c>
      <c r="F1206" s="2">
        <v>120</v>
      </c>
      <c r="G1206" s="2">
        <v>300</v>
      </c>
      <c r="H1206" s="2">
        <v>195522</v>
      </c>
      <c r="I1206">
        <v>29328.3</v>
      </c>
      <c r="J1206" s="2">
        <v>166193.70000000001</v>
      </c>
      <c r="K1206" s="2">
        <v>166.19</v>
      </c>
      <c r="L1206" s="2">
        <v>78208.800000000003</v>
      </c>
      <c r="M1206" s="2">
        <v>87984.9</v>
      </c>
      <c r="N1206" s="2">
        <v>87.98</v>
      </c>
      <c r="O1206" s="3">
        <v>45193</v>
      </c>
      <c r="P1206" t="s">
        <v>25</v>
      </c>
      <c r="Q1206" t="s">
        <v>26</v>
      </c>
      <c r="R1206">
        <v>2023</v>
      </c>
      <c r="S1206" t="s">
        <v>425</v>
      </c>
      <c r="T1206" t="s">
        <v>58</v>
      </c>
      <c r="U1206" t="s">
        <v>51</v>
      </c>
    </row>
    <row r="1207" spans="1:21" x14ac:dyDescent="0.3">
      <c r="A1207" t="s">
        <v>30</v>
      </c>
      <c r="B1207" t="s">
        <v>382</v>
      </c>
      <c r="C1207" t="s">
        <v>61</v>
      </c>
      <c r="D1207" t="s">
        <v>228</v>
      </c>
      <c r="E1207" s="2">
        <v>768.08</v>
      </c>
      <c r="F1207" s="2">
        <v>250</v>
      </c>
      <c r="G1207" s="2">
        <v>15</v>
      </c>
      <c r="H1207" s="2">
        <v>11521.2</v>
      </c>
      <c r="I1207">
        <v>1728.18</v>
      </c>
      <c r="J1207" s="2">
        <v>9793.02</v>
      </c>
      <c r="K1207" s="2">
        <v>9.7899999999999991</v>
      </c>
      <c r="L1207" s="2">
        <v>192020</v>
      </c>
      <c r="M1207" s="2">
        <v>-182226.98</v>
      </c>
      <c r="N1207" s="2">
        <v>-182.23</v>
      </c>
      <c r="O1207" s="3">
        <v>45194</v>
      </c>
      <c r="P1207" t="s">
        <v>25</v>
      </c>
      <c r="Q1207" t="s">
        <v>26</v>
      </c>
      <c r="R1207">
        <v>2023</v>
      </c>
      <c r="S1207" t="s">
        <v>383</v>
      </c>
      <c r="T1207" t="s">
        <v>64</v>
      </c>
      <c r="U1207" t="s">
        <v>65</v>
      </c>
    </row>
    <row r="1208" spans="1:21" x14ac:dyDescent="0.3">
      <c r="A1208" t="s">
        <v>38</v>
      </c>
      <c r="B1208" t="s">
        <v>362</v>
      </c>
      <c r="C1208" t="s">
        <v>67</v>
      </c>
      <c r="D1208" t="s">
        <v>158</v>
      </c>
      <c r="E1208" s="2">
        <v>819.36</v>
      </c>
      <c r="F1208" s="2">
        <v>3</v>
      </c>
      <c r="G1208" s="2">
        <v>300</v>
      </c>
      <c r="H1208" s="2">
        <v>245808</v>
      </c>
      <c r="I1208">
        <v>24580.799999999999</v>
      </c>
      <c r="J1208" s="2">
        <v>221227.2</v>
      </c>
      <c r="K1208" s="2">
        <v>221.23</v>
      </c>
      <c r="L1208" s="2">
        <v>2458.08</v>
      </c>
      <c r="M1208" s="2">
        <v>218769.12</v>
      </c>
      <c r="N1208" s="2">
        <v>218.77</v>
      </c>
      <c r="O1208" s="3">
        <v>45195</v>
      </c>
      <c r="P1208" t="s">
        <v>25</v>
      </c>
      <c r="Q1208" t="s">
        <v>26</v>
      </c>
      <c r="R1208">
        <v>2023</v>
      </c>
      <c r="S1208" t="s">
        <v>363</v>
      </c>
      <c r="T1208" t="s">
        <v>70</v>
      </c>
      <c r="U1208" t="s">
        <v>59</v>
      </c>
    </row>
    <row r="1209" spans="1:21" x14ac:dyDescent="0.3">
      <c r="A1209" t="s">
        <v>21</v>
      </c>
      <c r="B1209" t="s">
        <v>332</v>
      </c>
      <c r="C1209" t="s">
        <v>95</v>
      </c>
      <c r="D1209" t="s">
        <v>68</v>
      </c>
      <c r="E1209" s="2">
        <v>1893.19</v>
      </c>
      <c r="F1209" s="2">
        <v>260</v>
      </c>
      <c r="G1209" s="2">
        <v>125</v>
      </c>
      <c r="H1209" s="2">
        <v>236648.75</v>
      </c>
      <c r="I1209">
        <v>11832.44</v>
      </c>
      <c r="J1209" s="2">
        <v>224816.31</v>
      </c>
      <c r="K1209" s="2">
        <v>224.82</v>
      </c>
      <c r="L1209" s="2">
        <v>492229.4</v>
      </c>
      <c r="M1209" s="2">
        <v>-267413.09000000003</v>
      </c>
      <c r="N1209" s="2">
        <v>-267.41000000000003</v>
      </c>
      <c r="O1209" s="3">
        <v>45195</v>
      </c>
      <c r="P1209" t="s">
        <v>25</v>
      </c>
      <c r="Q1209" t="s">
        <v>26</v>
      </c>
      <c r="R1209">
        <v>2023</v>
      </c>
      <c r="S1209" t="s">
        <v>333</v>
      </c>
      <c r="T1209" t="s">
        <v>97</v>
      </c>
      <c r="U1209" t="s">
        <v>41</v>
      </c>
    </row>
    <row r="1210" spans="1:21" x14ac:dyDescent="0.3">
      <c r="A1210" t="s">
        <v>30</v>
      </c>
      <c r="B1210" t="s">
        <v>340</v>
      </c>
      <c r="C1210" t="s">
        <v>67</v>
      </c>
      <c r="D1210" t="s">
        <v>228</v>
      </c>
      <c r="E1210" s="2">
        <v>1679.12</v>
      </c>
      <c r="F1210" s="2">
        <v>3</v>
      </c>
      <c r="G1210" s="2">
        <v>15</v>
      </c>
      <c r="H1210" s="2">
        <v>25186.799999999999</v>
      </c>
      <c r="I1210">
        <v>3778.02</v>
      </c>
      <c r="J1210" s="2">
        <v>21408.78</v>
      </c>
      <c r="K1210" s="2">
        <v>21.41</v>
      </c>
      <c r="L1210" s="2">
        <v>5037.3599999999997</v>
      </c>
      <c r="M1210" s="2">
        <v>16371.42</v>
      </c>
      <c r="N1210" s="2">
        <v>16.37</v>
      </c>
      <c r="O1210" s="3">
        <v>45197</v>
      </c>
      <c r="P1210" t="s">
        <v>25</v>
      </c>
      <c r="Q1210" t="s">
        <v>26</v>
      </c>
      <c r="R1210">
        <v>2023</v>
      </c>
      <c r="S1210" t="s">
        <v>341</v>
      </c>
      <c r="T1210" t="s">
        <v>70</v>
      </c>
      <c r="U1210" t="s">
        <v>29</v>
      </c>
    </row>
    <row r="1211" spans="1:21" x14ac:dyDescent="0.3">
      <c r="A1211" t="s">
        <v>42</v>
      </c>
      <c r="B1211" t="s">
        <v>466</v>
      </c>
      <c r="C1211" t="s">
        <v>95</v>
      </c>
      <c r="D1211" t="s">
        <v>24</v>
      </c>
      <c r="E1211" s="2">
        <v>3413.11</v>
      </c>
      <c r="F1211" s="2">
        <v>260</v>
      </c>
      <c r="G1211" s="2">
        <v>350</v>
      </c>
      <c r="H1211" s="2">
        <v>1194588.5</v>
      </c>
      <c r="I1211">
        <v>0</v>
      </c>
      <c r="J1211" s="2">
        <v>1194588.5</v>
      </c>
      <c r="K1211" s="2">
        <v>1194.5899999999999</v>
      </c>
      <c r="L1211" s="2">
        <v>887408.6</v>
      </c>
      <c r="M1211" s="2">
        <v>307179.90000000002</v>
      </c>
      <c r="N1211" s="2">
        <v>307.18</v>
      </c>
      <c r="O1211" s="3">
        <v>45197</v>
      </c>
      <c r="P1211" t="s">
        <v>25</v>
      </c>
      <c r="Q1211" t="s">
        <v>26</v>
      </c>
      <c r="R1211">
        <v>2023</v>
      </c>
      <c r="S1211" t="s">
        <v>467</v>
      </c>
      <c r="T1211" t="s">
        <v>97</v>
      </c>
      <c r="U1211" t="s">
        <v>41</v>
      </c>
    </row>
    <row r="1212" spans="1:21" x14ac:dyDescent="0.3">
      <c r="A1212" t="s">
        <v>47</v>
      </c>
      <c r="B1212" t="s">
        <v>560</v>
      </c>
      <c r="C1212" t="s">
        <v>61</v>
      </c>
      <c r="D1212" t="s">
        <v>24</v>
      </c>
      <c r="E1212" s="2">
        <v>596.12</v>
      </c>
      <c r="F1212" s="2">
        <v>250</v>
      </c>
      <c r="G1212" s="2">
        <v>12</v>
      </c>
      <c r="H1212" s="2">
        <v>7153.44</v>
      </c>
      <c r="I1212">
        <v>0</v>
      </c>
      <c r="J1212" s="2">
        <v>7153.44</v>
      </c>
      <c r="K1212" s="2">
        <v>7.15</v>
      </c>
      <c r="L1212" s="2">
        <v>149030</v>
      </c>
      <c r="M1212" s="2">
        <v>-141876.56</v>
      </c>
      <c r="N1212" s="2">
        <v>-141.88</v>
      </c>
      <c r="O1212" s="3">
        <v>45197</v>
      </c>
      <c r="P1212" t="s">
        <v>25</v>
      </c>
      <c r="Q1212" t="s">
        <v>26</v>
      </c>
      <c r="R1212">
        <v>2023</v>
      </c>
      <c r="S1212" t="s">
        <v>561</v>
      </c>
      <c r="T1212" t="s">
        <v>64</v>
      </c>
      <c r="U1212" t="s">
        <v>46</v>
      </c>
    </row>
    <row r="1213" spans="1:21" x14ac:dyDescent="0.3">
      <c r="A1213" t="s">
        <v>21</v>
      </c>
      <c r="B1213" t="s">
        <v>368</v>
      </c>
      <c r="C1213" t="s">
        <v>67</v>
      </c>
      <c r="D1213" t="s">
        <v>24</v>
      </c>
      <c r="E1213" s="2">
        <v>2448.9899999999998</v>
      </c>
      <c r="F1213" s="2">
        <v>3</v>
      </c>
      <c r="G1213" s="2">
        <v>125</v>
      </c>
      <c r="H1213" s="2">
        <v>306123.75</v>
      </c>
      <c r="I1213">
        <v>0</v>
      </c>
      <c r="J1213" s="2">
        <v>306123.75</v>
      </c>
      <c r="K1213" s="2">
        <v>306.12</v>
      </c>
      <c r="L1213" s="2">
        <v>7346.97</v>
      </c>
      <c r="M1213" s="2">
        <v>298776.78000000003</v>
      </c>
      <c r="N1213" s="2">
        <v>298.77999999999997</v>
      </c>
      <c r="O1213" s="3">
        <v>45198</v>
      </c>
      <c r="P1213" t="s">
        <v>25</v>
      </c>
      <c r="Q1213" t="s">
        <v>26</v>
      </c>
      <c r="R1213">
        <v>2023</v>
      </c>
      <c r="S1213" t="s">
        <v>369</v>
      </c>
      <c r="T1213" t="s">
        <v>70</v>
      </c>
      <c r="U1213" t="s">
        <v>59</v>
      </c>
    </row>
    <row r="1214" spans="1:21" x14ac:dyDescent="0.3">
      <c r="A1214" t="s">
        <v>38</v>
      </c>
      <c r="B1214" t="s">
        <v>506</v>
      </c>
      <c r="C1214" t="s">
        <v>95</v>
      </c>
      <c r="D1214" t="s">
        <v>24</v>
      </c>
      <c r="E1214" s="2">
        <v>956.57</v>
      </c>
      <c r="F1214" s="2">
        <v>260</v>
      </c>
      <c r="G1214" s="2">
        <v>300</v>
      </c>
      <c r="H1214" s="2">
        <v>286971</v>
      </c>
      <c r="I1214">
        <v>0</v>
      </c>
      <c r="J1214" s="2">
        <v>286971</v>
      </c>
      <c r="K1214" s="2">
        <v>286.97000000000003</v>
      </c>
      <c r="L1214" s="2">
        <v>248708.2</v>
      </c>
      <c r="M1214" s="2">
        <v>38262.800000000003</v>
      </c>
      <c r="N1214" s="2">
        <v>38.26</v>
      </c>
      <c r="O1214" s="3">
        <v>45198</v>
      </c>
      <c r="P1214" t="s">
        <v>25</v>
      </c>
      <c r="Q1214" t="s">
        <v>26</v>
      </c>
      <c r="R1214">
        <v>2023</v>
      </c>
      <c r="S1214" t="s">
        <v>507</v>
      </c>
      <c r="T1214" t="s">
        <v>97</v>
      </c>
      <c r="U1214" t="s">
        <v>41</v>
      </c>
    </row>
    <row r="1215" spans="1:21" x14ac:dyDescent="0.3">
      <c r="A1215" t="s">
        <v>42</v>
      </c>
      <c r="B1215" t="s">
        <v>576</v>
      </c>
      <c r="C1215" t="s">
        <v>23</v>
      </c>
      <c r="D1215" t="s">
        <v>68</v>
      </c>
      <c r="E1215" s="2">
        <v>3551.7</v>
      </c>
      <c r="F1215" s="2">
        <v>5</v>
      </c>
      <c r="G1215" s="2">
        <v>350</v>
      </c>
      <c r="H1215" s="2">
        <v>1243095</v>
      </c>
      <c r="I1215">
        <v>62154.75</v>
      </c>
      <c r="J1215" s="2">
        <v>1180940.25</v>
      </c>
      <c r="K1215" s="2">
        <v>1180.94</v>
      </c>
      <c r="L1215" s="2">
        <v>17758.5</v>
      </c>
      <c r="M1215" s="2">
        <v>1163181.75</v>
      </c>
      <c r="N1215" s="2">
        <v>1163.18</v>
      </c>
      <c r="O1215" s="3">
        <v>45198</v>
      </c>
      <c r="P1215" t="s">
        <v>25</v>
      </c>
      <c r="Q1215" t="s">
        <v>26</v>
      </c>
      <c r="R1215">
        <v>2023</v>
      </c>
      <c r="S1215" t="s">
        <v>577</v>
      </c>
      <c r="T1215" t="s">
        <v>28</v>
      </c>
      <c r="U1215" t="s">
        <v>51</v>
      </c>
    </row>
    <row r="1216" spans="1:21" x14ac:dyDescent="0.3">
      <c r="A1216" t="s">
        <v>21</v>
      </c>
      <c r="B1216" t="s">
        <v>328</v>
      </c>
      <c r="C1216" t="s">
        <v>67</v>
      </c>
      <c r="D1216" t="s">
        <v>68</v>
      </c>
      <c r="E1216" s="2">
        <v>2230.38</v>
      </c>
      <c r="F1216" s="2">
        <v>3</v>
      </c>
      <c r="G1216" s="2">
        <v>125</v>
      </c>
      <c r="H1216" s="2">
        <v>278797.5</v>
      </c>
      <c r="I1216">
        <v>13939.88</v>
      </c>
      <c r="J1216" s="2">
        <v>264857.62</v>
      </c>
      <c r="K1216" s="2">
        <v>264.86</v>
      </c>
      <c r="L1216" s="2">
        <v>6691.14</v>
      </c>
      <c r="M1216" s="2">
        <v>258166.48</v>
      </c>
      <c r="N1216" s="2">
        <v>258.17</v>
      </c>
      <c r="O1216" s="3">
        <v>45199</v>
      </c>
      <c r="P1216" t="s">
        <v>25</v>
      </c>
      <c r="Q1216" t="s">
        <v>26</v>
      </c>
      <c r="R1216">
        <v>2023</v>
      </c>
      <c r="S1216" t="s">
        <v>329</v>
      </c>
      <c r="T1216" t="s">
        <v>70</v>
      </c>
      <c r="U1216" t="s">
        <v>29</v>
      </c>
    </row>
    <row r="1217" spans="1:21" x14ac:dyDescent="0.3">
      <c r="A1217" t="s">
        <v>30</v>
      </c>
      <c r="B1217" t="s">
        <v>380</v>
      </c>
      <c r="C1217" t="s">
        <v>95</v>
      </c>
      <c r="D1217" t="s">
        <v>24</v>
      </c>
      <c r="E1217" s="2">
        <v>1963.47</v>
      </c>
      <c r="F1217" s="2">
        <v>260</v>
      </c>
      <c r="G1217" s="2">
        <v>15</v>
      </c>
      <c r="H1217" s="2">
        <v>29452.05</v>
      </c>
      <c r="I1217">
        <v>0</v>
      </c>
      <c r="J1217" s="2">
        <v>29452.05</v>
      </c>
      <c r="K1217" s="2">
        <v>29.45</v>
      </c>
      <c r="L1217" s="2">
        <v>510502.2</v>
      </c>
      <c r="M1217" s="2">
        <v>-481050.15</v>
      </c>
      <c r="N1217" s="2">
        <v>-481.05</v>
      </c>
      <c r="O1217" s="3">
        <v>45200</v>
      </c>
      <c r="P1217" t="s">
        <v>90</v>
      </c>
      <c r="Q1217" t="s">
        <v>77</v>
      </c>
      <c r="R1217">
        <v>2023</v>
      </c>
      <c r="S1217" t="s">
        <v>381</v>
      </c>
      <c r="T1217" t="s">
        <v>97</v>
      </c>
      <c r="U1217" t="s">
        <v>37</v>
      </c>
    </row>
    <row r="1218" spans="1:21" x14ac:dyDescent="0.3">
      <c r="A1218" t="s">
        <v>42</v>
      </c>
      <c r="B1218" t="s">
        <v>498</v>
      </c>
      <c r="C1218" t="s">
        <v>56</v>
      </c>
      <c r="D1218" t="s">
        <v>228</v>
      </c>
      <c r="E1218" s="2">
        <v>2216.35</v>
      </c>
      <c r="F1218" s="2">
        <v>120</v>
      </c>
      <c r="G1218" s="2">
        <v>350</v>
      </c>
      <c r="H1218" s="2">
        <v>775722.5</v>
      </c>
      <c r="I1218">
        <v>116358.38</v>
      </c>
      <c r="J1218" s="2">
        <v>659364.12</v>
      </c>
      <c r="K1218" s="2">
        <v>659.36</v>
      </c>
      <c r="L1218" s="2">
        <v>265962</v>
      </c>
      <c r="M1218" s="2">
        <v>393402.12</v>
      </c>
      <c r="N1218" s="2">
        <v>393.4</v>
      </c>
      <c r="O1218" s="3">
        <v>45200</v>
      </c>
      <c r="P1218" t="s">
        <v>90</v>
      </c>
      <c r="Q1218" t="s">
        <v>77</v>
      </c>
      <c r="R1218">
        <v>2023</v>
      </c>
      <c r="S1218" t="s">
        <v>499</v>
      </c>
      <c r="T1218" t="s">
        <v>58</v>
      </c>
      <c r="U1218" t="s">
        <v>46</v>
      </c>
    </row>
    <row r="1219" spans="1:21" x14ac:dyDescent="0.3">
      <c r="A1219" t="s">
        <v>21</v>
      </c>
      <c r="B1219" t="s">
        <v>334</v>
      </c>
      <c r="C1219" t="s">
        <v>95</v>
      </c>
      <c r="D1219" t="s">
        <v>24</v>
      </c>
      <c r="E1219" s="2">
        <v>2838.35</v>
      </c>
      <c r="F1219" s="2">
        <v>260</v>
      </c>
      <c r="G1219" s="2">
        <v>125</v>
      </c>
      <c r="H1219" s="2">
        <v>354793.75</v>
      </c>
      <c r="I1219">
        <v>0</v>
      </c>
      <c r="J1219" s="2">
        <v>354793.75</v>
      </c>
      <c r="K1219" s="2">
        <v>354.79</v>
      </c>
      <c r="L1219" s="2">
        <v>737971</v>
      </c>
      <c r="M1219" s="2">
        <v>-383177.25</v>
      </c>
      <c r="N1219" s="2">
        <v>-383.18</v>
      </c>
      <c r="O1219" s="3">
        <v>45200</v>
      </c>
      <c r="P1219" t="s">
        <v>90</v>
      </c>
      <c r="Q1219" t="s">
        <v>77</v>
      </c>
      <c r="R1219">
        <v>2023</v>
      </c>
      <c r="S1219" t="s">
        <v>335</v>
      </c>
      <c r="T1219" t="s">
        <v>97</v>
      </c>
      <c r="U1219" t="s">
        <v>51</v>
      </c>
    </row>
    <row r="1220" spans="1:21" x14ac:dyDescent="0.3">
      <c r="A1220" t="s">
        <v>47</v>
      </c>
      <c r="B1220" t="s">
        <v>448</v>
      </c>
      <c r="C1220" t="s">
        <v>56</v>
      </c>
      <c r="D1220" t="s">
        <v>158</v>
      </c>
      <c r="E1220" s="2">
        <v>1944.93</v>
      </c>
      <c r="F1220" s="2">
        <v>120</v>
      </c>
      <c r="G1220" s="2">
        <v>12</v>
      </c>
      <c r="H1220" s="2">
        <v>23339.16</v>
      </c>
      <c r="I1220">
        <v>2333.92</v>
      </c>
      <c r="J1220" s="2">
        <v>21005.24</v>
      </c>
      <c r="K1220" s="2">
        <v>21.01</v>
      </c>
      <c r="L1220" s="2">
        <v>233391.6</v>
      </c>
      <c r="M1220" s="2">
        <v>-212386.36</v>
      </c>
      <c r="N1220" s="2">
        <v>-212.39</v>
      </c>
      <c r="O1220" s="3">
        <v>45200</v>
      </c>
      <c r="P1220" t="s">
        <v>90</v>
      </c>
      <c r="Q1220" t="s">
        <v>77</v>
      </c>
      <c r="R1220">
        <v>2023</v>
      </c>
      <c r="S1220" t="s">
        <v>449</v>
      </c>
      <c r="T1220" t="s">
        <v>58</v>
      </c>
      <c r="U1220" t="s">
        <v>51</v>
      </c>
    </row>
    <row r="1221" spans="1:21" x14ac:dyDescent="0.3">
      <c r="A1221" t="s">
        <v>47</v>
      </c>
      <c r="B1221" t="s">
        <v>580</v>
      </c>
      <c r="C1221" t="s">
        <v>32</v>
      </c>
      <c r="D1221" t="s">
        <v>228</v>
      </c>
      <c r="E1221" s="2">
        <v>1894.57</v>
      </c>
      <c r="F1221" s="2">
        <v>10</v>
      </c>
      <c r="G1221" s="2">
        <v>12</v>
      </c>
      <c r="H1221" s="2">
        <v>22734.84</v>
      </c>
      <c r="I1221">
        <v>3410.23</v>
      </c>
      <c r="J1221" s="2">
        <v>19324.61</v>
      </c>
      <c r="K1221" s="2">
        <v>19.32</v>
      </c>
      <c r="L1221" s="2">
        <v>18945.7</v>
      </c>
      <c r="M1221" s="2">
        <v>378.91</v>
      </c>
      <c r="N1221" s="2">
        <v>0.38</v>
      </c>
      <c r="O1221" s="3">
        <v>45201</v>
      </c>
      <c r="P1221" t="s">
        <v>90</v>
      </c>
      <c r="Q1221" t="s">
        <v>77</v>
      </c>
      <c r="R1221">
        <v>2023</v>
      </c>
      <c r="S1221" t="s">
        <v>581</v>
      </c>
      <c r="T1221" t="s">
        <v>36</v>
      </c>
      <c r="U1221" t="s">
        <v>29</v>
      </c>
    </row>
    <row r="1222" spans="1:21" x14ac:dyDescent="0.3">
      <c r="A1222" t="s">
        <v>30</v>
      </c>
      <c r="B1222" t="s">
        <v>472</v>
      </c>
      <c r="C1222" t="s">
        <v>61</v>
      </c>
      <c r="D1222" t="s">
        <v>24</v>
      </c>
      <c r="E1222" s="2">
        <v>1337.95</v>
      </c>
      <c r="F1222" s="2">
        <v>250</v>
      </c>
      <c r="G1222" s="2">
        <v>15</v>
      </c>
      <c r="H1222" s="2">
        <v>20069.25</v>
      </c>
      <c r="I1222">
        <v>0</v>
      </c>
      <c r="J1222" s="2">
        <v>20069.25</v>
      </c>
      <c r="K1222" s="2">
        <v>20.07</v>
      </c>
      <c r="L1222" s="2">
        <v>334487.5</v>
      </c>
      <c r="M1222" s="2">
        <v>-314418.25</v>
      </c>
      <c r="N1222" s="2">
        <v>-314.42</v>
      </c>
      <c r="O1222" s="3">
        <v>45202</v>
      </c>
      <c r="P1222" t="s">
        <v>90</v>
      </c>
      <c r="Q1222" t="s">
        <v>77</v>
      </c>
      <c r="R1222">
        <v>2023</v>
      </c>
      <c r="S1222" t="s">
        <v>473</v>
      </c>
      <c r="T1222" t="s">
        <v>64</v>
      </c>
      <c r="U1222" t="s">
        <v>51</v>
      </c>
    </row>
    <row r="1223" spans="1:21" x14ac:dyDescent="0.3">
      <c r="A1223" t="s">
        <v>21</v>
      </c>
      <c r="B1223" t="s">
        <v>412</v>
      </c>
      <c r="C1223" t="s">
        <v>67</v>
      </c>
      <c r="D1223" t="s">
        <v>158</v>
      </c>
      <c r="E1223" s="2">
        <v>2752.23</v>
      </c>
      <c r="F1223" s="2">
        <v>3</v>
      </c>
      <c r="G1223" s="2">
        <v>125</v>
      </c>
      <c r="H1223" s="2">
        <v>344028.75</v>
      </c>
      <c r="I1223">
        <v>34402.879999999997</v>
      </c>
      <c r="J1223" s="2">
        <v>309625.87</v>
      </c>
      <c r="K1223" s="2">
        <v>309.63</v>
      </c>
      <c r="L1223" s="2">
        <v>8256.69</v>
      </c>
      <c r="M1223" s="2">
        <v>301369.18</v>
      </c>
      <c r="N1223" s="2">
        <v>301.37</v>
      </c>
      <c r="O1223" s="3">
        <v>45203</v>
      </c>
      <c r="P1223" t="s">
        <v>90</v>
      </c>
      <c r="Q1223" t="s">
        <v>77</v>
      </c>
      <c r="R1223">
        <v>2023</v>
      </c>
      <c r="S1223" t="s">
        <v>413</v>
      </c>
      <c r="T1223" t="s">
        <v>70</v>
      </c>
      <c r="U1223" t="s">
        <v>51</v>
      </c>
    </row>
    <row r="1224" spans="1:21" x14ac:dyDescent="0.3">
      <c r="A1224" t="s">
        <v>42</v>
      </c>
      <c r="B1224" t="s">
        <v>532</v>
      </c>
      <c r="C1224" t="s">
        <v>67</v>
      </c>
      <c r="D1224" t="s">
        <v>228</v>
      </c>
      <c r="E1224" s="2">
        <v>3309.9</v>
      </c>
      <c r="F1224" s="2">
        <v>3</v>
      </c>
      <c r="G1224" s="2">
        <v>350</v>
      </c>
      <c r="H1224" s="2">
        <v>1158465</v>
      </c>
      <c r="I1224">
        <v>173769.75</v>
      </c>
      <c r="J1224" s="2">
        <v>984695.25</v>
      </c>
      <c r="K1224" s="2">
        <v>984.7</v>
      </c>
      <c r="L1224" s="2">
        <v>9929.7000000000007</v>
      </c>
      <c r="M1224" s="2">
        <v>974765.55</v>
      </c>
      <c r="N1224" s="2">
        <v>974.77</v>
      </c>
      <c r="O1224" s="3">
        <v>45204</v>
      </c>
      <c r="P1224" t="s">
        <v>90</v>
      </c>
      <c r="Q1224" t="s">
        <v>77</v>
      </c>
      <c r="R1224">
        <v>2023</v>
      </c>
      <c r="S1224" t="s">
        <v>533</v>
      </c>
      <c r="T1224" t="s">
        <v>70</v>
      </c>
      <c r="U1224" t="s">
        <v>54</v>
      </c>
    </row>
    <row r="1225" spans="1:21" x14ac:dyDescent="0.3">
      <c r="A1225" t="s">
        <v>42</v>
      </c>
      <c r="B1225" t="s">
        <v>358</v>
      </c>
      <c r="C1225" t="s">
        <v>67</v>
      </c>
      <c r="D1225" t="s">
        <v>24</v>
      </c>
      <c r="E1225" s="2">
        <v>2445.91</v>
      </c>
      <c r="F1225" s="2">
        <v>3</v>
      </c>
      <c r="G1225" s="2">
        <v>350</v>
      </c>
      <c r="H1225" s="2">
        <v>856068.5</v>
      </c>
      <c r="I1225">
        <v>0</v>
      </c>
      <c r="J1225" s="2">
        <v>856068.5</v>
      </c>
      <c r="K1225" s="2">
        <v>856.07</v>
      </c>
      <c r="L1225" s="2">
        <v>7337.73</v>
      </c>
      <c r="M1225" s="2">
        <v>848730.77</v>
      </c>
      <c r="N1225" s="2">
        <v>848.73</v>
      </c>
      <c r="O1225" s="3">
        <v>45205</v>
      </c>
      <c r="P1225" t="s">
        <v>90</v>
      </c>
      <c r="Q1225" t="s">
        <v>77</v>
      </c>
      <c r="R1225">
        <v>2023</v>
      </c>
      <c r="S1225" t="s">
        <v>359</v>
      </c>
      <c r="T1225" t="s">
        <v>70</v>
      </c>
      <c r="U1225" t="s">
        <v>51</v>
      </c>
    </row>
    <row r="1226" spans="1:21" x14ac:dyDescent="0.3">
      <c r="A1226" t="s">
        <v>42</v>
      </c>
      <c r="B1226" t="s">
        <v>350</v>
      </c>
      <c r="C1226" t="s">
        <v>95</v>
      </c>
      <c r="D1226" t="s">
        <v>68</v>
      </c>
      <c r="E1226" s="2">
        <v>3030.74</v>
      </c>
      <c r="F1226" s="2">
        <v>260</v>
      </c>
      <c r="G1226" s="2">
        <v>350</v>
      </c>
      <c r="H1226" s="2">
        <v>1060759</v>
      </c>
      <c r="I1226">
        <v>53037.95</v>
      </c>
      <c r="J1226" s="2">
        <v>1007721.05</v>
      </c>
      <c r="K1226" s="2">
        <v>1007.72</v>
      </c>
      <c r="L1226" s="2">
        <v>787992.4</v>
      </c>
      <c r="M1226" s="2">
        <v>219728.65</v>
      </c>
      <c r="N1226" s="2">
        <v>219.73</v>
      </c>
      <c r="O1226" s="3">
        <v>45205</v>
      </c>
      <c r="P1226" t="s">
        <v>90</v>
      </c>
      <c r="Q1226" t="s">
        <v>77</v>
      </c>
      <c r="R1226">
        <v>2023</v>
      </c>
      <c r="S1226" t="s">
        <v>351</v>
      </c>
      <c r="T1226" t="s">
        <v>97</v>
      </c>
      <c r="U1226" t="s">
        <v>46</v>
      </c>
    </row>
    <row r="1227" spans="1:21" x14ac:dyDescent="0.3">
      <c r="A1227" t="s">
        <v>42</v>
      </c>
      <c r="B1227" t="s">
        <v>444</v>
      </c>
      <c r="C1227" t="s">
        <v>56</v>
      </c>
      <c r="D1227" t="s">
        <v>24</v>
      </c>
      <c r="E1227" s="2">
        <v>3102.46</v>
      </c>
      <c r="F1227" s="2">
        <v>120</v>
      </c>
      <c r="G1227" s="2">
        <v>350</v>
      </c>
      <c r="H1227" s="2">
        <v>1085861</v>
      </c>
      <c r="I1227">
        <v>0</v>
      </c>
      <c r="J1227" s="2">
        <v>1085861</v>
      </c>
      <c r="K1227" s="2">
        <v>1085.8599999999999</v>
      </c>
      <c r="L1227" s="2">
        <v>372295.2</v>
      </c>
      <c r="M1227" s="2">
        <v>713565.8</v>
      </c>
      <c r="N1227" s="2">
        <v>713.57</v>
      </c>
      <c r="O1227" s="3">
        <v>45205</v>
      </c>
      <c r="P1227" t="s">
        <v>90</v>
      </c>
      <c r="Q1227" t="s">
        <v>77</v>
      </c>
      <c r="R1227">
        <v>2023</v>
      </c>
      <c r="S1227" t="s">
        <v>445</v>
      </c>
      <c r="T1227" t="s">
        <v>58</v>
      </c>
      <c r="U1227" t="s">
        <v>51</v>
      </c>
    </row>
    <row r="1228" spans="1:21" x14ac:dyDescent="0.3">
      <c r="A1228" t="s">
        <v>38</v>
      </c>
      <c r="B1228" t="s">
        <v>418</v>
      </c>
      <c r="C1228" t="s">
        <v>23</v>
      </c>
      <c r="D1228" t="s">
        <v>228</v>
      </c>
      <c r="E1228" s="2">
        <v>738.96</v>
      </c>
      <c r="F1228" s="2">
        <v>5</v>
      </c>
      <c r="G1228" s="2">
        <v>300</v>
      </c>
      <c r="H1228" s="2">
        <v>221688</v>
      </c>
      <c r="I1228">
        <v>33253.199999999997</v>
      </c>
      <c r="J1228" s="2">
        <v>188434.8</v>
      </c>
      <c r="K1228" s="2">
        <v>188.43</v>
      </c>
      <c r="L1228" s="2">
        <v>3694.8</v>
      </c>
      <c r="M1228" s="2">
        <v>184740</v>
      </c>
      <c r="N1228" s="2">
        <v>184.74</v>
      </c>
      <c r="O1228" s="3">
        <v>45206</v>
      </c>
      <c r="P1228" t="s">
        <v>90</v>
      </c>
      <c r="Q1228" t="s">
        <v>77</v>
      </c>
      <c r="R1228">
        <v>2023</v>
      </c>
      <c r="S1228" t="s">
        <v>419</v>
      </c>
      <c r="T1228" t="s">
        <v>28</v>
      </c>
      <c r="U1228" t="s">
        <v>54</v>
      </c>
    </row>
    <row r="1229" spans="1:21" x14ac:dyDescent="0.3">
      <c r="A1229" t="s">
        <v>47</v>
      </c>
      <c r="B1229" t="s">
        <v>482</v>
      </c>
      <c r="C1229" t="s">
        <v>32</v>
      </c>
      <c r="D1229" t="s">
        <v>228</v>
      </c>
      <c r="E1229" s="2">
        <v>970.81</v>
      </c>
      <c r="F1229" s="2">
        <v>10</v>
      </c>
      <c r="G1229" s="2">
        <v>12</v>
      </c>
      <c r="H1229" s="2">
        <v>11649.72</v>
      </c>
      <c r="I1229">
        <v>1747.46</v>
      </c>
      <c r="J1229" s="2">
        <v>9902.26</v>
      </c>
      <c r="K1229" s="2">
        <v>9.9</v>
      </c>
      <c r="L1229" s="2">
        <v>9708.1</v>
      </c>
      <c r="M1229" s="2">
        <v>194.16</v>
      </c>
      <c r="N1229" s="2">
        <v>0.19</v>
      </c>
      <c r="O1229" s="3">
        <v>45206</v>
      </c>
      <c r="P1229" t="s">
        <v>90</v>
      </c>
      <c r="Q1229" t="s">
        <v>77</v>
      </c>
      <c r="R1229">
        <v>2023</v>
      </c>
      <c r="S1229" t="s">
        <v>483</v>
      </c>
      <c r="T1229" t="s">
        <v>36</v>
      </c>
      <c r="U1229" t="s">
        <v>46</v>
      </c>
    </row>
    <row r="1230" spans="1:21" x14ac:dyDescent="0.3">
      <c r="A1230" t="s">
        <v>38</v>
      </c>
      <c r="B1230" t="s">
        <v>348</v>
      </c>
      <c r="C1230" t="s">
        <v>32</v>
      </c>
      <c r="D1230" t="s">
        <v>68</v>
      </c>
      <c r="E1230" s="2">
        <v>599.20000000000005</v>
      </c>
      <c r="F1230" s="2">
        <v>10</v>
      </c>
      <c r="G1230" s="2">
        <v>300</v>
      </c>
      <c r="H1230" s="2">
        <v>179760</v>
      </c>
      <c r="I1230">
        <v>8988</v>
      </c>
      <c r="J1230" s="2">
        <v>170772</v>
      </c>
      <c r="K1230" s="2">
        <v>170.77</v>
      </c>
      <c r="L1230" s="2">
        <v>5992</v>
      </c>
      <c r="M1230" s="2">
        <v>164780</v>
      </c>
      <c r="N1230" s="2">
        <v>164.78</v>
      </c>
      <c r="O1230" s="3">
        <v>45206</v>
      </c>
      <c r="P1230" t="s">
        <v>90</v>
      </c>
      <c r="Q1230" t="s">
        <v>77</v>
      </c>
      <c r="R1230">
        <v>2023</v>
      </c>
      <c r="S1230" t="s">
        <v>349</v>
      </c>
      <c r="T1230" t="s">
        <v>36</v>
      </c>
      <c r="U1230" t="s">
        <v>46</v>
      </c>
    </row>
    <row r="1231" spans="1:21" x14ac:dyDescent="0.3">
      <c r="A1231" t="s">
        <v>30</v>
      </c>
      <c r="B1231" t="s">
        <v>338</v>
      </c>
      <c r="C1231" t="s">
        <v>56</v>
      </c>
      <c r="D1231" t="s">
        <v>68</v>
      </c>
      <c r="E1231" s="2">
        <v>843.81</v>
      </c>
      <c r="F1231" s="2">
        <v>120</v>
      </c>
      <c r="G1231" s="2">
        <v>15</v>
      </c>
      <c r="H1231" s="2">
        <v>12657.15</v>
      </c>
      <c r="I1231">
        <v>632.86</v>
      </c>
      <c r="J1231" s="2">
        <v>12024.29</v>
      </c>
      <c r="K1231" s="2">
        <v>12.02</v>
      </c>
      <c r="L1231" s="2">
        <v>101257.2</v>
      </c>
      <c r="M1231" s="2">
        <v>-89232.91</v>
      </c>
      <c r="N1231" s="2">
        <v>-89.23</v>
      </c>
      <c r="O1231" s="3">
        <v>45206</v>
      </c>
      <c r="P1231" t="s">
        <v>90</v>
      </c>
      <c r="Q1231" t="s">
        <v>77</v>
      </c>
      <c r="R1231">
        <v>2023</v>
      </c>
      <c r="S1231" t="s">
        <v>339</v>
      </c>
      <c r="T1231" t="s">
        <v>58</v>
      </c>
      <c r="U1231" t="s">
        <v>46</v>
      </c>
    </row>
    <row r="1232" spans="1:21" x14ac:dyDescent="0.3">
      <c r="A1232" t="s">
        <v>30</v>
      </c>
      <c r="B1232" t="s">
        <v>538</v>
      </c>
      <c r="C1232" t="s">
        <v>23</v>
      </c>
      <c r="D1232" t="s">
        <v>24</v>
      </c>
      <c r="E1232" s="2">
        <v>1880.28</v>
      </c>
      <c r="F1232" s="2">
        <v>5</v>
      </c>
      <c r="G1232" s="2">
        <v>15</v>
      </c>
      <c r="H1232" s="2">
        <v>28204.2</v>
      </c>
      <c r="I1232">
        <v>0</v>
      </c>
      <c r="J1232" s="2">
        <v>28204.2</v>
      </c>
      <c r="K1232" s="2">
        <v>28.2</v>
      </c>
      <c r="L1232" s="2">
        <v>9401.4</v>
      </c>
      <c r="M1232" s="2">
        <v>18802.8</v>
      </c>
      <c r="N1232" s="2">
        <v>18.8</v>
      </c>
      <c r="O1232" s="3">
        <v>45206</v>
      </c>
      <c r="P1232" t="s">
        <v>90</v>
      </c>
      <c r="Q1232" t="s">
        <v>77</v>
      </c>
      <c r="R1232">
        <v>2023</v>
      </c>
      <c r="S1232" t="s">
        <v>539</v>
      </c>
      <c r="T1232" t="s">
        <v>28</v>
      </c>
      <c r="U1232" t="s">
        <v>65</v>
      </c>
    </row>
    <row r="1233" spans="1:21" x14ac:dyDescent="0.3">
      <c r="A1233" t="s">
        <v>47</v>
      </c>
      <c r="B1233" t="s">
        <v>456</v>
      </c>
      <c r="C1233" t="s">
        <v>23</v>
      </c>
      <c r="D1233" t="s">
        <v>228</v>
      </c>
      <c r="E1233" s="2">
        <v>1056.79</v>
      </c>
      <c r="F1233" s="2">
        <v>5</v>
      </c>
      <c r="G1233" s="2">
        <v>12</v>
      </c>
      <c r="H1233" s="2">
        <v>12681.48</v>
      </c>
      <c r="I1233">
        <v>1902.22</v>
      </c>
      <c r="J1233" s="2">
        <v>10779.26</v>
      </c>
      <c r="K1233" s="2">
        <v>10.78</v>
      </c>
      <c r="L1233" s="2">
        <v>5283.95</v>
      </c>
      <c r="M1233" s="2">
        <v>5495.31</v>
      </c>
      <c r="N1233" s="2">
        <v>5.5</v>
      </c>
      <c r="O1233" s="3">
        <v>45207</v>
      </c>
      <c r="P1233" t="s">
        <v>90</v>
      </c>
      <c r="Q1233" t="s">
        <v>77</v>
      </c>
      <c r="R1233">
        <v>2023</v>
      </c>
      <c r="S1233" t="s">
        <v>457</v>
      </c>
      <c r="T1233" t="s">
        <v>28</v>
      </c>
      <c r="U1233" t="s">
        <v>54</v>
      </c>
    </row>
    <row r="1234" spans="1:21" x14ac:dyDescent="0.3">
      <c r="A1234" t="s">
        <v>47</v>
      </c>
      <c r="B1234" t="s">
        <v>576</v>
      </c>
      <c r="C1234" t="s">
        <v>56</v>
      </c>
      <c r="D1234" t="s">
        <v>228</v>
      </c>
      <c r="E1234" s="2">
        <v>774.31</v>
      </c>
      <c r="F1234" s="2">
        <v>120</v>
      </c>
      <c r="G1234" s="2">
        <v>12</v>
      </c>
      <c r="H1234" s="2">
        <v>9291.7199999999993</v>
      </c>
      <c r="I1234">
        <v>1393.76</v>
      </c>
      <c r="J1234" s="2">
        <v>7897.96</v>
      </c>
      <c r="K1234" s="2">
        <v>7.9</v>
      </c>
      <c r="L1234" s="2">
        <v>92917.2</v>
      </c>
      <c r="M1234" s="2">
        <v>-85019.24</v>
      </c>
      <c r="N1234" s="2">
        <v>-85.02</v>
      </c>
      <c r="O1234" s="3">
        <v>45208</v>
      </c>
      <c r="P1234" t="s">
        <v>90</v>
      </c>
      <c r="Q1234" t="s">
        <v>77</v>
      </c>
      <c r="R1234">
        <v>2023</v>
      </c>
      <c r="S1234" t="s">
        <v>577</v>
      </c>
      <c r="T1234" t="s">
        <v>58</v>
      </c>
      <c r="U1234" t="s">
        <v>51</v>
      </c>
    </row>
    <row r="1235" spans="1:21" x14ac:dyDescent="0.3">
      <c r="A1235" t="s">
        <v>30</v>
      </c>
      <c r="B1235" t="s">
        <v>382</v>
      </c>
      <c r="C1235" t="s">
        <v>67</v>
      </c>
      <c r="D1235" t="s">
        <v>68</v>
      </c>
      <c r="E1235" s="2">
        <v>581.22</v>
      </c>
      <c r="F1235" s="2">
        <v>3</v>
      </c>
      <c r="G1235" s="2">
        <v>15</v>
      </c>
      <c r="H1235" s="2">
        <v>8718.2999999999993</v>
      </c>
      <c r="I1235">
        <v>435.91</v>
      </c>
      <c r="J1235" s="2">
        <v>8282.39</v>
      </c>
      <c r="K1235" s="2">
        <v>8.2799999999999994</v>
      </c>
      <c r="L1235" s="2">
        <v>1743.66</v>
      </c>
      <c r="M1235" s="2">
        <v>6538.73</v>
      </c>
      <c r="N1235" s="2">
        <v>6.54</v>
      </c>
      <c r="O1235" s="3">
        <v>45208</v>
      </c>
      <c r="P1235" t="s">
        <v>90</v>
      </c>
      <c r="Q1235" t="s">
        <v>77</v>
      </c>
      <c r="R1235">
        <v>2023</v>
      </c>
      <c r="S1235" t="s">
        <v>383</v>
      </c>
      <c r="T1235" t="s">
        <v>70</v>
      </c>
      <c r="U1235" t="s">
        <v>59</v>
      </c>
    </row>
    <row r="1236" spans="1:21" x14ac:dyDescent="0.3">
      <c r="A1236" t="s">
        <v>47</v>
      </c>
      <c r="B1236" t="s">
        <v>396</v>
      </c>
      <c r="C1236" t="s">
        <v>23</v>
      </c>
      <c r="D1236" t="s">
        <v>158</v>
      </c>
      <c r="E1236" s="2">
        <v>1090.58</v>
      </c>
      <c r="F1236" s="2">
        <v>5</v>
      </c>
      <c r="G1236" s="2">
        <v>12</v>
      </c>
      <c r="H1236" s="2">
        <v>13086.96</v>
      </c>
      <c r="I1236">
        <v>1308.7</v>
      </c>
      <c r="J1236" s="2">
        <v>11778.26</v>
      </c>
      <c r="K1236" s="2">
        <v>11.78</v>
      </c>
      <c r="L1236" s="2">
        <v>5452.9</v>
      </c>
      <c r="M1236" s="2">
        <v>6325.36</v>
      </c>
      <c r="N1236" s="2">
        <v>6.33</v>
      </c>
      <c r="O1236" s="3">
        <v>45208</v>
      </c>
      <c r="P1236" t="s">
        <v>90</v>
      </c>
      <c r="Q1236" t="s">
        <v>77</v>
      </c>
      <c r="R1236">
        <v>2023</v>
      </c>
      <c r="S1236" t="s">
        <v>397</v>
      </c>
      <c r="T1236" t="s">
        <v>28</v>
      </c>
      <c r="U1236" t="s">
        <v>41</v>
      </c>
    </row>
    <row r="1237" spans="1:21" x14ac:dyDescent="0.3">
      <c r="A1237" t="s">
        <v>21</v>
      </c>
      <c r="B1237" t="s">
        <v>358</v>
      </c>
      <c r="C1237" t="s">
        <v>95</v>
      </c>
      <c r="D1237" t="s">
        <v>228</v>
      </c>
      <c r="E1237" s="2">
        <v>1631.3</v>
      </c>
      <c r="F1237" s="2">
        <v>260</v>
      </c>
      <c r="G1237" s="2">
        <v>125</v>
      </c>
      <c r="H1237" s="2">
        <v>203912.5</v>
      </c>
      <c r="I1237">
        <v>30586.880000000001</v>
      </c>
      <c r="J1237" s="2">
        <v>173325.62</v>
      </c>
      <c r="K1237" s="2">
        <v>173.33</v>
      </c>
      <c r="L1237" s="2">
        <v>424138</v>
      </c>
      <c r="M1237" s="2">
        <v>-250812.38</v>
      </c>
      <c r="N1237" s="2">
        <v>-250.81</v>
      </c>
      <c r="O1237" s="3">
        <v>45208</v>
      </c>
      <c r="P1237" t="s">
        <v>90</v>
      </c>
      <c r="Q1237" t="s">
        <v>77</v>
      </c>
      <c r="R1237">
        <v>2023</v>
      </c>
      <c r="S1237" t="s">
        <v>359</v>
      </c>
      <c r="T1237" t="s">
        <v>97</v>
      </c>
      <c r="U1237" t="s">
        <v>29</v>
      </c>
    </row>
    <row r="1238" spans="1:21" x14ac:dyDescent="0.3">
      <c r="A1238" t="s">
        <v>30</v>
      </c>
      <c r="B1238" t="s">
        <v>620</v>
      </c>
      <c r="C1238" t="s">
        <v>61</v>
      </c>
      <c r="D1238" t="s">
        <v>24</v>
      </c>
      <c r="E1238" s="2">
        <v>988.15</v>
      </c>
      <c r="F1238" s="2">
        <v>250</v>
      </c>
      <c r="G1238" s="2">
        <v>15</v>
      </c>
      <c r="H1238" s="2">
        <v>14822.25</v>
      </c>
      <c r="I1238">
        <v>0</v>
      </c>
      <c r="J1238" s="2">
        <v>14822.25</v>
      </c>
      <c r="K1238" s="2">
        <v>14.82</v>
      </c>
      <c r="L1238" s="2">
        <v>247037.5</v>
      </c>
      <c r="M1238" s="2">
        <v>-232215.25</v>
      </c>
      <c r="N1238" s="2">
        <v>-232.22</v>
      </c>
      <c r="O1238" s="3">
        <v>45209</v>
      </c>
      <c r="P1238" t="s">
        <v>90</v>
      </c>
      <c r="Q1238" t="s">
        <v>77</v>
      </c>
      <c r="R1238">
        <v>2023</v>
      </c>
      <c r="S1238" t="s">
        <v>621</v>
      </c>
      <c r="T1238" t="s">
        <v>64</v>
      </c>
      <c r="U1238" t="s">
        <v>51</v>
      </c>
    </row>
    <row r="1239" spans="1:21" x14ac:dyDescent="0.3">
      <c r="A1239" t="s">
        <v>47</v>
      </c>
      <c r="B1239" t="s">
        <v>470</v>
      </c>
      <c r="C1239" t="s">
        <v>56</v>
      </c>
      <c r="D1239" t="s">
        <v>68</v>
      </c>
      <c r="E1239" s="2">
        <v>904.11</v>
      </c>
      <c r="F1239" s="2">
        <v>120</v>
      </c>
      <c r="G1239" s="2">
        <v>12</v>
      </c>
      <c r="H1239" s="2">
        <v>10849.32</v>
      </c>
      <c r="I1239">
        <v>542.47</v>
      </c>
      <c r="J1239" s="2">
        <v>10306.85</v>
      </c>
      <c r="K1239" s="2">
        <v>10.31</v>
      </c>
      <c r="L1239" s="2">
        <v>108493.2</v>
      </c>
      <c r="M1239" s="2">
        <v>-98186.35</v>
      </c>
      <c r="N1239" s="2">
        <v>-98.19</v>
      </c>
      <c r="O1239" s="3">
        <v>45209</v>
      </c>
      <c r="P1239" t="s">
        <v>90</v>
      </c>
      <c r="Q1239" t="s">
        <v>77</v>
      </c>
      <c r="R1239">
        <v>2023</v>
      </c>
      <c r="S1239" t="s">
        <v>471</v>
      </c>
      <c r="T1239" t="s">
        <v>58</v>
      </c>
      <c r="U1239" t="s">
        <v>54</v>
      </c>
    </row>
    <row r="1240" spans="1:21" x14ac:dyDescent="0.3">
      <c r="A1240" t="s">
        <v>30</v>
      </c>
      <c r="B1240" t="s">
        <v>378</v>
      </c>
      <c r="C1240" t="s">
        <v>61</v>
      </c>
      <c r="D1240" t="s">
        <v>228</v>
      </c>
      <c r="E1240" s="2">
        <v>815.8</v>
      </c>
      <c r="F1240" s="2">
        <v>250</v>
      </c>
      <c r="G1240" s="2">
        <v>15</v>
      </c>
      <c r="H1240" s="2">
        <v>12237</v>
      </c>
      <c r="I1240">
        <v>1835.55</v>
      </c>
      <c r="J1240" s="2">
        <v>10401.450000000001</v>
      </c>
      <c r="K1240" s="2">
        <v>10.4</v>
      </c>
      <c r="L1240" s="2">
        <v>203950</v>
      </c>
      <c r="M1240" s="2">
        <v>-193548.55</v>
      </c>
      <c r="N1240" s="2">
        <v>-193.55</v>
      </c>
      <c r="O1240" s="3">
        <v>45209</v>
      </c>
      <c r="P1240" t="s">
        <v>90</v>
      </c>
      <c r="Q1240" t="s">
        <v>77</v>
      </c>
      <c r="R1240">
        <v>2023</v>
      </c>
      <c r="S1240" t="s">
        <v>379</v>
      </c>
      <c r="T1240" t="s">
        <v>64</v>
      </c>
      <c r="U1240" t="s">
        <v>54</v>
      </c>
    </row>
    <row r="1241" spans="1:21" x14ac:dyDescent="0.3">
      <c r="A1241" t="s">
        <v>42</v>
      </c>
      <c r="B1241" t="s">
        <v>378</v>
      </c>
      <c r="C1241" t="s">
        <v>56</v>
      </c>
      <c r="D1241" t="s">
        <v>228</v>
      </c>
      <c r="E1241" s="2">
        <v>1539.67</v>
      </c>
      <c r="F1241" s="2">
        <v>120</v>
      </c>
      <c r="G1241" s="2">
        <v>350</v>
      </c>
      <c r="H1241" s="2">
        <v>538884.5</v>
      </c>
      <c r="I1241">
        <v>80832.679999999993</v>
      </c>
      <c r="J1241" s="2">
        <v>458051.82</v>
      </c>
      <c r="K1241" s="2">
        <v>458.05</v>
      </c>
      <c r="L1241" s="2">
        <v>184760.4</v>
      </c>
      <c r="M1241" s="2">
        <v>273291.42</v>
      </c>
      <c r="N1241" s="2">
        <v>273.29000000000002</v>
      </c>
      <c r="O1241" s="3">
        <v>45210</v>
      </c>
      <c r="P1241" t="s">
        <v>90</v>
      </c>
      <c r="Q1241" t="s">
        <v>77</v>
      </c>
      <c r="R1241">
        <v>2023</v>
      </c>
      <c r="S1241" t="s">
        <v>379</v>
      </c>
      <c r="T1241" t="s">
        <v>58</v>
      </c>
      <c r="U1241" t="s">
        <v>41</v>
      </c>
    </row>
    <row r="1242" spans="1:21" x14ac:dyDescent="0.3">
      <c r="A1242" t="s">
        <v>30</v>
      </c>
      <c r="B1242" t="s">
        <v>504</v>
      </c>
      <c r="C1242" t="s">
        <v>23</v>
      </c>
      <c r="D1242" t="s">
        <v>158</v>
      </c>
      <c r="E1242" s="2">
        <v>1706.13</v>
      </c>
      <c r="F1242" s="2">
        <v>5</v>
      </c>
      <c r="G1242" s="2">
        <v>15</v>
      </c>
      <c r="H1242" s="2">
        <v>25591.95</v>
      </c>
      <c r="I1242">
        <v>2559.1999999999998</v>
      </c>
      <c r="J1242" s="2">
        <v>23032.75</v>
      </c>
      <c r="K1242" s="2">
        <v>23.03</v>
      </c>
      <c r="L1242" s="2">
        <v>8530.65</v>
      </c>
      <c r="M1242" s="2">
        <v>14502.1</v>
      </c>
      <c r="N1242" s="2">
        <v>14.5</v>
      </c>
      <c r="O1242" s="3">
        <v>45210</v>
      </c>
      <c r="P1242" t="s">
        <v>90</v>
      </c>
      <c r="Q1242" t="s">
        <v>77</v>
      </c>
      <c r="R1242">
        <v>2023</v>
      </c>
      <c r="S1242" t="s">
        <v>505</v>
      </c>
      <c r="T1242" t="s">
        <v>28</v>
      </c>
      <c r="U1242" t="s">
        <v>59</v>
      </c>
    </row>
    <row r="1243" spans="1:21" x14ac:dyDescent="0.3">
      <c r="A1243" t="s">
        <v>30</v>
      </c>
      <c r="B1243" t="s">
        <v>330</v>
      </c>
      <c r="C1243" t="s">
        <v>32</v>
      </c>
      <c r="D1243" t="s">
        <v>68</v>
      </c>
      <c r="E1243" s="2">
        <v>1209.48</v>
      </c>
      <c r="F1243" s="2">
        <v>10</v>
      </c>
      <c r="G1243" s="2">
        <v>15</v>
      </c>
      <c r="H1243" s="2">
        <v>18142.2</v>
      </c>
      <c r="I1243">
        <v>907.11</v>
      </c>
      <c r="J1243" s="2">
        <v>17235.09</v>
      </c>
      <c r="K1243" s="2">
        <v>17.239999999999998</v>
      </c>
      <c r="L1243" s="2">
        <v>12094.8</v>
      </c>
      <c r="M1243" s="2">
        <v>5140.29</v>
      </c>
      <c r="N1243" s="2">
        <v>5.14</v>
      </c>
      <c r="O1243" s="3">
        <v>45210</v>
      </c>
      <c r="P1243" t="s">
        <v>90</v>
      </c>
      <c r="Q1243" t="s">
        <v>77</v>
      </c>
      <c r="R1243">
        <v>2023</v>
      </c>
      <c r="S1243" t="s">
        <v>331</v>
      </c>
      <c r="T1243" t="s">
        <v>36</v>
      </c>
      <c r="U1243" t="s">
        <v>29</v>
      </c>
    </row>
    <row r="1244" spans="1:21" x14ac:dyDescent="0.3">
      <c r="A1244" t="s">
        <v>42</v>
      </c>
      <c r="B1244" t="s">
        <v>526</v>
      </c>
      <c r="C1244" t="s">
        <v>61</v>
      </c>
      <c r="D1244" t="s">
        <v>68</v>
      </c>
      <c r="E1244" s="2">
        <v>3986.69</v>
      </c>
      <c r="F1244" s="2">
        <v>250</v>
      </c>
      <c r="G1244" s="2">
        <v>350</v>
      </c>
      <c r="H1244" s="2">
        <v>1395341.5</v>
      </c>
      <c r="I1244">
        <v>69767.070000000007</v>
      </c>
      <c r="J1244" s="2">
        <v>1325574.43</v>
      </c>
      <c r="K1244" s="2">
        <v>1325.57</v>
      </c>
      <c r="L1244" s="2">
        <v>996672.5</v>
      </c>
      <c r="M1244" s="2">
        <v>328901.93</v>
      </c>
      <c r="N1244" s="2">
        <v>328.9</v>
      </c>
      <c r="O1244" s="3">
        <v>45211</v>
      </c>
      <c r="P1244" t="s">
        <v>90</v>
      </c>
      <c r="Q1244" t="s">
        <v>77</v>
      </c>
      <c r="R1244">
        <v>2023</v>
      </c>
      <c r="S1244" t="s">
        <v>527</v>
      </c>
      <c r="T1244" t="s">
        <v>64</v>
      </c>
      <c r="U1244" t="s">
        <v>54</v>
      </c>
    </row>
    <row r="1245" spans="1:21" x14ac:dyDescent="0.3">
      <c r="A1245" t="s">
        <v>38</v>
      </c>
      <c r="B1245" t="s">
        <v>614</v>
      </c>
      <c r="C1245" t="s">
        <v>56</v>
      </c>
      <c r="D1245" t="s">
        <v>24</v>
      </c>
      <c r="E1245" s="2">
        <v>518.72</v>
      </c>
      <c r="F1245" s="2">
        <v>120</v>
      </c>
      <c r="G1245" s="2">
        <v>300</v>
      </c>
      <c r="H1245" s="2">
        <v>155616</v>
      </c>
      <c r="I1245">
        <v>0</v>
      </c>
      <c r="J1245" s="2">
        <v>155616</v>
      </c>
      <c r="K1245" s="2">
        <v>155.62</v>
      </c>
      <c r="L1245" s="2">
        <v>62246.400000000001</v>
      </c>
      <c r="M1245" s="2">
        <v>93369.600000000006</v>
      </c>
      <c r="N1245" s="2">
        <v>93.37</v>
      </c>
      <c r="O1245" s="3">
        <v>45211</v>
      </c>
      <c r="P1245" t="s">
        <v>90</v>
      </c>
      <c r="Q1245" t="s">
        <v>77</v>
      </c>
      <c r="R1245">
        <v>2023</v>
      </c>
      <c r="S1245" t="s">
        <v>615</v>
      </c>
      <c r="T1245" t="s">
        <v>58</v>
      </c>
      <c r="U1245" t="s">
        <v>41</v>
      </c>
    </row>
    <row r="1246" spans="1:21" x14ac:dyDescent="0.3">
      <c r="A1246" t="s">
        <v>30</v>
      </c>
      <c r="B1246" t="s">
        <v>410</v>
      </c>
      <c r="C1246" t="s">
        <v>56</v>
      </c>
      <c r="D1246" t="s">
        <v>228</v>
      </c>
      <c r="E1246" s="2">
        <v>1758.46</v>
      </c>
      <c r="F1246" s="2">
        <v>120</v>
      </c>
      <c r="G1246" s="2">
        <v>15</v>
      </c>
      <c r="H1246" s="2">
        <v>26376.9</v>
      </c>
      <c r="I1246">
        <v>3956.53</v>
      </c>
      <c r="J1246" s="2">
        <v>22420.37</v>
      </c>
      <c r="K1246" s="2">
        <v>22.42</v>
      </c>
      <c r="L1246" s="2">
        <v>211015.2</v>
      </c>
      <c r="M1246" s="2">
        <v>-188594.83</v>
      </c>
      <c r="N1246" s="2">
        <v>-188.59</v>
      </c>
      <c r="O1246" s="3">
        <v>45212</v>
      </c>
      <c r="P1246" t="s">
        <v>90</v>
      </c>
      <c r="Q1246" t="s">
        <v>77</v>
      </c>
      <c r="R1246">
        <v>2023</v>
      </c>
      <c r="S1246" t="s">
        <v>411</v>
      </c>
      <c r="T1246" t="s">
        <v>58</v>
      </c>
      <c r="U1246" t="s">
        <v>37</v>
      </c>
    </row>
    <row r="1247" spans="1:21" x14ac:dyDescent="0.3">
      <c r="A1247" t="s">
        <v>38</v>
      </c>
      <c r="B1247" t="s">
        <v>336</v>
      </c>
      <c r="C1247" t="s">
        <v>56</v>
      </c>
      <c r="D1247" t="s">
        <v>158</v>
      </c>
      <c r="E1247" s="2">
        <v>488.25</v>
      </c>
      <c r="F1247" s="2">
        <v>120</v>
      </c>
      <c r="G1247" s="2">
        <v>300</v>
      </c>
      <c r="H1247" s="2">
        <v>146475</v>
      </c>
      <c r="I1247">
        <v>14647.5</v>
      </c>
      <c r="J1247" s="2">
        <v>131827.5</v>
      </c>
      <c r="K1247" s="2">
        <v>131.83000000000001</v>
      </c>
      <c r="L1247" s="2">
        <v>58590</v>
      </c>
      <c r="M1247" s="2">
        <v>73237.5</v>
      </c>
      <c r="N1247" s="2">
        <v>73.239999999999995</v>
      </c>
      <c r="O1247" s="3">
        <v>45212</v>
      </c>
      <c r="P1247" t="s">
        <v>90</v>
      </c>
      <c r="Q1247" t="s">
        <v>77</v>
      </c>
      <c r="R1247">
        <v>2023</v>
      </c>
      <c r="S1247" t="s">
        <v>337</v>
      </c>
      <c r="T1247" t="s">
        <v>58</v>
      </c>
      <c r="U1247" t="s">
        <v>51</v>
      </c>
    </row>
    <row r="1248" spans="1:21" x14ac:dyDescent="0.3">
      <c r="A1248" t="s">
        <v>21</v>
      </c>
      <c r="B1248" t="s">
        <v>414</v>
      </c>
      <c r="C1248" t="s">
        <v>61</v>
      </c>
      <c r="D1248" t="s">
        <v>24</v>
      </c>
      <c r="E1248" s="2">
        <v>1702.18</v>
      </c>
      <c r="F1248" s="2">
        <v>250</v>
      </c>
      <c r="G1248" s="2">
        <v>125</v>
      </c>
      <c r="H1248" s="2">
        <v>212772.5</v>
      </c>
      <c r="I1248">
        <v>0</v>
      </c>
      <c r="J1248" s="2">
        <v>212772.5</v>
      </c>
      <c r="K1248" s="2">
        <v>212.77</v>
      </c>
      <c r="L1248" s="2">
        <v>425545</v>
      </c>
      <c r="M1248" s="2">
        <v>-212772.5</v>
      </c>
      <c r="N1248" s="2">
        <v>-212.77</v>
      </c>
      <c r="O1248" s="3">
        <v>45212</v>
      </c>
      <c r="P1248" t="s">
        <v>90</v>
      </c>
      <c r="Q1248" t="s">
        <v>77</v>
      </c>
      <c r="R1248">
        <v>2023</v>
      </c>
      <c r="S1248" t="s">
        <v>415</v>
      </c>
      <c r="T1248" t="s">
        <v>64</v>
      </c>
      <c r="U1248" t="s">
        <v>46</v>
      </c>
    </row>
    <row r="1249" spans="1:21" x14ac:dyDescent="0.3">
      <c r="A1249" t="s">
        <v>47</v>
      </c>
      <c r="B1249" t="s">
        <v>504</v>
      </c>
      <c r="C1249" t="s">
        <v>95</v>
      </c>
      <c r="D1249" t="s">
        <v>68</v>
      </c>
      <c r="E1249" s="2">
        <v>1969.06</v>
      </c>
      <c r="F1249" s="2">
        <v>260</v>
      </c>
      <c r="G1249" s="2">
        <v>12</v>
      </c>
      <c r="H1249" s="2">
        <v>23628.720000000001</v>
      </c>
      <c r="I1249">
        <v>1181.44</v>
      </c>
      <c r="J1249" s="2">
        <v>22447.279999999999</v>
      </c>
      <c r="K1249" s="2">
        <v>22.45</v>
      </c>
      <c r="L1249" s="2">
        <v>511955.6</v>
      </c>
      <c r="M1249" s="2">
        <v>-489508.32</v>
      </c>
      <c r="N1249" s="2">
        <v>-489.51</v>
      </c>
      <c r="O1249" s="3">
        <v>45212</v>
      </c>
      <c r="P1249" t="s">
        <v>90</v>
      </c>
      <c r="Q1249" t="s">
        <v>77</v>
      </c>
      <c r="R1249">
        <v>2023</v>
      </c>
      <c r="S1249" t="s">
        <v>505</v>
      </c>
      <c r="T1249" t="s">
        <v>97</v>
      </c>
      <c r="U1249" t="s">
        <v>51</v>
      </c>
    </row>
    <row r="1250" spans="1:21" x14ac:dyDescent="0.3">
      <c r="A1250" t="s">
        <v>38</v>
      </c>
      <c r="B1250" t="s">
        <v>522</v>
      </c>
      <c r="C1250" t="s">
        <v>95</v>
      </c>
      <c r="D1250" t="s">
        <v>228</v>
      </c>
      <c r="E1250" s="2">
        <v>819.8</v>
      </c>
      <c r="F1250" s="2">
        <v>260</v>
      </c>
      <c r="G1250" s="2">
        <v>300</v>
      </c>
      <c r="H1250" s="2">
        <v>245940</v>
      </c>
      <c r="I1250">
        <v>36891</v>
      </c>
      <c r="J1250" s="2">
        <v>209049</v>
      </c>
      <c r="K1250" s="2">
        <v>209.05</v>
      </c>
      <c r="L1250" s="2">
        <v>213148</v>
      </c>
      <c r="M1250" s="2">
        <v>-4099</v>
      </c>
      <c r="N1250" s="2">
        <v>-4.0999999999999996</v>
      </c>
      <c r="O1250" s="3">
        <v>45213</v>
      </c>
      <c r="P1250" t="s">
        <v>90</v>
      </c>
      <c r="Q1250" t="s">
        <v>77</v>
      </c>
      <c r="R1250">
        <v>2023</v>
      </c>
      <c r="S1250" t="s">
        <v>523</v>
      </c>
      <c r="T1250" t="s">
        <v>97</v>
      </c>
      <c r="U1250" t="s">
        <v>65</v>
      </c>
    </row>
    <row r="1251" spans="1:21" x14ac:dyDescent="0.3">
      <c r="A1251" t="s">
        <v>42</v>
      </c>
      <c r="B1251" t="s">
        <v>400</v>
      </c>
      <c r="C1251" t="s">
        <v>67</v>
      </c>
      <c r="D1251" t="s">
        <v>158</v>
      </c>
      <c r="E1251" s="2">
        <v>2391.2600000000002</v>
      </c>
      <c r="F1251" s="2">
        <v>3</v>
      </c>
      <c r="G1251" s="2">
        <v>350</v>
      </c>
      <c r="H1251" s="2">
        <v>836941</v>
      </c>
      <c r="I1251">
        <v>83694.100000000006</v>
      </c>
      <c r="J1251" s="2">
        <v>753246.9</v>
      </c>
      <c r="K1251" s="2">
        <v>753.25</v>
      </c>
      <c r="L1251" s="2">
        <v>7173.78</v>
      </c>
      <c r="M1251" s="2">
        <v>746073.12</v>
      </c>
      <c r="N1251" s="2">
        <v>746.07</v>
      </c>
      <c r="O1251" s="3">
        <v>45213</v>
      </c>
      <c r="P1251" t="s">
        <v>90</v>
      </c>
      <c r="Q1251" t="s">
        <v>77</v>
      </c>
      <c r="R1251">
        <v>2023</v>
      </c>
      <c r="S1251" t="s">
        <v>401</v>
      </c>
      <c r="T1251" t="s">
        <v>70</v>
      </c>
      <c r="U1251" t="s">
        <v>41</v>
      </c>
    </row>
    <row r="1252" spans="1:21" x14ac:dyDescent="0.3">
      <c r="A1252" t="s">
        <v>38</v>
      </c>
      <c r="B1252" t="s">
        <v>374</v>
      </c>
      <c r="C1252" t="s">
        <v>61</v>
      </c>
      <c r="D1252" t="s">
        <v>228</v>
      </c>
      <c r="E1252" s="2">
        <v>879.12</v>
      </c>
      <c r="F1252" s="2">
        <v>250</v>
      </c>
      <c r="G1252" s="2">
        <v>300</v>
      </c>
      <c r="H1252" s="2">
        <v>263736</v>
      </c>
      <c r="I1252">
        <v>39560.400000000001</v>
      </c>
      <c r="J1252" s="2">
        <v>224175.6</v>
      </c>
      <c r="K1252" s="2">
        <v>224.18</v>
      </c>
      <c r="L1252" s="2">
        <v>219780</v>
      </c>
      <c r="M1252" s="2">
        <v>4395.6000000000004</v>
      </c>
      <c r="N1252" s="2">
        <v>4.4000000000000004</v>
      </c>
      <c r="O1252" s="3">
        <v>45216</v>
      </c>
      <c r="P1252" t="s">
        <v>90</v>
      </c>
      <c r="Q1252" t="s">
        <v>77</v>
      </c>
      <c r="R1252">
        <v>2023</v>
      </c>
      <c r="S1252" t="s">
        <v>375</v>
      </c>
      <c r="T1252" t="s">
        <v>64</v>
      </c>
      <c r="U1252" t="s">
        <v>37</v>
      </c>
    </row>
    <row r="1253" spans="1:21" x14ac:dyDescent="0.3">
      <c r="A1253" t="s">
        <v>30</v>
      </c>
      <c r="B1253" t="s">
        <v>400</v>
      </c>
      <c r="C1253" t="s">
        <v>56</v>
      </c>
      <c r="D1253" t="s">
        <v>68</v>
      </c>
      <c r="E1253" s="2">
        <v>970.22</v>
      </c>
      <c r="F1253" s="2">
        <v>120</v>
      </c>
      <c r="G1253" s="2">
        <v>15</v>
      </c>
      <c r="H1253" s="2">
        <v>14553.3</v>
      </c>
      <c r="I1253">
        <v>727.66</v>
      </c>
      <c r="J1253" s="2">
        <v>13825.64</v>
      </c>
      <c r="K1253" s="2">
        <v>13.83</v>
      </c>
      <c r="L1253" s="2">
        <v>116426.4</v>
      </c>
      <c r="M1253" s="2">
        <v>-102600.76</v>
      </c>
      <c r="N1253" s="2">
        <v>-102.6</v>
      </c>
      <c r="O1253" s="3">
        <v>45216</v>
      </c>
      <c r="P1253" t="s">
        <v>90</v>
      </c>
      <c r="Q1253" t="s">
        <v>77</v>
      </c>
      <c r="R1253">
        <v>2023</v>
      </c>
      <c r="S1253" t="s">
        <v>401</v>
      </c>
      <c r="T1253" t="s">
        <v>58</v>
      </c>
      <c r="U1253" t="s">
        <v>51</v>
      </c>
    </row>
    <row r="1254" spans="1:21" x14ac:dyDescent="0.3">
      <c r="A1254" t="s">
        <v>47</v>
      </c>
      <c r="B1254" t="s">
        <v>564</v>
      </c>
      <c r="C1254" t="s">
        <v>95</v>
      </c>
      <c r="D1254" t="s">
        <v>228</v>
      </c>
      <c r="E1254" s="2">
        <v>906.87</v>
      </c>
      <c r="F1254" s="2">
        <v>260</v>
      </c>
      <c r="G1254" s="2">
        <v>12</v>
      </c>
      <c r="H1254" s="2">
        <v>10882.44</v>
      </c>
      <c r="I1254">
        <v>1632.37</v>
      </c>
      <c r="J1254" s="2">
        <v>9250.07</v>
      </c>
      <c r="K1254" s="2">
        <v>9.25</v>
      </c>
      <c r="L1254" s="2">
        <v>235786.2</v>
      </c>
      <c r="M1254" s="2">
        <v>-226536.13</v>
      </c>
      <c r="N1254" s="2">
        <v>-226.54</v>
      </c>
      <c r="O1254" s="3">
        <v>45216</v>
      </c>
      <c r="P1254" t="s">
        <v>90</v>
      </c>
      <c r="Q1254" t="s">
        <v>77</v>
      </c>
      <c r="R1254">
        <v>2023</v>
      </c>
      <c r="S1254" t="s">
        <v>565</v>
      </c>
      <c r="T1254" t="s">
        <v>97</v>
      </c>
      <c r="U1254" t="s">
        <v>65</v>
      </c>
    </row>
    <row r="1255" spans="1:21" x14ac:dyDescent="0.3">
      <c r="A1255" t="s">
        <v>47</v>
      </c>
      <c r="B1255" t="s">
        <v>380</v>
      </c>
      <c r="C1255" t="s">
        <v>67</v>
      </c>
      <c r="D1255" t="s">
        <v>228</v>
      </c>
      <c r="E1255" s="2">
        <v>1120.98</v>
      </c>
      <c r="F1255" s="2">
        <v>3</v>
      </c>
      <c r="G1255" s="2">
        <v>12</v>
      </c>
      <c r="H1255" s="2">
        <v>13451.76</v>
      </c>
      <c r="I1255">
        <v>2017.76</v>
      </c>
      <c r="J1255" s="2">
        <v>11434</v>
      </c>
      <c r="K1255" s="2">
        <v>11.43</v>
      </c>
      <c r="L1255" s="2">
        <v>3362.94</v>
      </c>
      <c r="M1255" s="2">
        <v>8071.06</v>
      </c>
      <c r="N1255" s="2">
        <v>8.07</v>
      </c>
      <c r="O1255" s="3">
        <v>45216</v>
      </c>
      <c r="P1255" t="s">
        <v>90</v>
      </c>
      <c r="Q1255" t="s">
        <v>77</v>
      </c>
      <c r="R1255">
        <v>2023</v>
      </c>
      <c r="S1255" t="s">
        <v>381</v>
      </c>
      <c r="T1255" t="s">
        <v>70</v>
      </c>
      <c r="U1255" t="s">
        <v>41</v>
      </c>
    </row>
    <row r="1256" spans="1:21" x14ac:dyDescent="0.3">
      <c r="A1256" t="s">
        <v>30</v>
      </c>
      <c r="B1256" t="s">
        <v>422</v>
      </c>
      <c r="C1256" t="s">
        <v>95</v>
      </c>
      <c r="D1256" t="s">
        <v>68</v>
      </c>
      <c r="E1256" s="2">
        <v>1493.03</v>
      </c>
      <c r="F1256" s="2">
        <v>260</v>
      </c>
      <c r="G1256" s="2">
        <v>15</v>
      </c>
      <c r="H1256" s="2">
        <v>22395.45</v>
      </c>
      <c r="I1256">
        <v>1119.77</v>
      </c>
      <c r="J1256" s="2">
        <v>21275.68</v>
      </c>
      <c r="K1256" s="2">
        <v>21.28</v>
      </c>
      <c r="L1256" s="2">
        <v>388187.8</v>
      </c>
      <c r="M1256" s="2">
        <v>-366912.12</v>
      </c>
      <c r="N1256" s="2">
        <v>-366.91</v>
      </c>
      <c r="O1256" s="3">
        <v>45217</v>
      </c>
      <c r="P1256" t="s">
        <v>90</v>
      </c>
      <c r="Q1256" t="s">
        <v>77</v>
      </c>
      <c r="R1256">
        <v>2023</v>
      </c>
      <c r="S1256" t="s">
        <v>423</v>
      </c>
      <c r="T1256" t="s">
        <v>97</v>
      </c>
      <c r="U1256" t="s">
        <v>37</v>
      </c>
    </row>
    <row r="1257" spans="1:21" x14ac:dyDescent="0.3">
      <c r="A1257" t="s">
        <v>30</v>
      </c>
      <c r="B1257" t="s">
        <v>536</v>
      </c>
      <c r="C1257" t="s">
        <v>61</v>
      </c>
      <c r="D1257" t="s">
        <v>24</v>
      </c>
      <c r="E1257" s="2">
        <v>643.33000000000004</v>
      </c>
      <c r="F1257" s="2">
        <v>250</v>
      </c>
      <c r="G1257" s="2">
        <v>15</v>
      </c>
      <c r="H1257" s="2">
        <v>9649.9500000000007</v>
      </c>
      <c r="I1257">
        <v>0</v>
      </c>
      <c r="J1257" s="2">
        <v>9649.9500000000007</v>
      </c>
      <c r="K1257" s="2">
        <v>9.65</v>
      </c>
      <c r="L1257" s="2">
        <v>160832.5</v>
      </c>
      <c r="M1257" s="2">
        <v>-151182.54999999999</v>
      </c>
      <c r="N1257" s="2">
        <v>-151.18</v>
      </c>
      <c r="O1257" s="3">
        <v>45217</v>
      </c>
      <c r="P1257" t="s">
        <v>90</v>
      </c>
      <c r="Q1257" t="s">
        <v>77</v>
      </c>
      <c r="R1257">
        <v>2023</v>
      </c>
      <c r="S1257" t="s">
        <v>537</v>
      </c>
      <c r="T1257" t="s">
        <v>64</v>
      </c>
      <c r="U1257" t="s">
        <v>65</v>
      </c>
    </row>
    <row r="1258" spans="1:21" x14ac:dyDescent="0.3">
      <c r="A1258" t="s">
        <v>21</v>
      </c>
      <c r="B1258" t="s">
        <v>392</v>
      </c>
      <c r="C1258" t="s">
        <v>23</v>
      </c>
      <c r="D1258" t="s">
        <v>228</v>
      </c>
      <c r="E1258" s="2">
        <v>2047.97</v>
      </c>
      <c r="F1258" s="2">
        <v>5</v>
      </c>
      <c r="G1258" s="2">
        <v>125</v>
      </c>
      <c r="H1258" s="2">
        <v>255996.25</v>
      </c>
      <c r="I1258">
        <v>38399.440000000002</v>
      </c>
      <c r="J1258" s="2">
        <v>217596.81</v>
      </c>
      <c r="K1258" s="2">
        <v>217.6</v>
      </c>
      <c r="L1258" s="2">
        <v>10239.85</v>
      </c>
      <c r="M1258" s="2">
        <v>207356.96</v>
      </c>
      <c r="N1258" s="2">
        <v>207.36</v>
      </c>
      <c r="O1258" s="3">
        <v>45217</v>
      </c>
      <c r="P1258" t="s">
        <v>90</v>
      </c>
      <c r="Q1258" t="s">
        <v>77</v>
      </c>
      <c r="R1258">
        <v>2023</v>
      </c>
      <c r="S1258" t="s">
        <v>393</v>
      </c>
      <c r="T1258" t="s">
        <v>28</v>
      </c>
      <c r="U1258" t="s">
        <v>37</v>
      </c>
    </row>
    <row r="1259" spans="1:21" x14ac:dyDescent="0.3">
      <c r="A1259" t="s">
        <v>38</v>
      </c>
      <c r="B1259" t="s">
        <v>554</v>
      </c>
      <c r="C1259" t="s">
        <v>67</v>
      </c>
      <c r="D1259" t="s">
        <v>68</v>
      </c>
      <c r="E1259" s="2">
        <v>267.45</v>
      </c>
      <c r="F1259" s="2">
        <v>3</v>
      </c>
      <c r="G1259" s="2">
        <v>300</v>
      </c>
      <c r="H1259" s="2">
        <v>80235</v>
      </c>
      <c r="I1259">
        <v>4011.75</v>
      </c>
      <c r="J1259" s="2">
        <v>76223.25</v>
      </c>
      <c r="K1259" s="2">
        <v>76.22</v>
      </c>
      <c r="L1259" s="2">
        <v>802.35</v>
      </c>
      <c r="M1259" s="2">
        <v>75420.899999999994</v>
      </c>
      <c r="N1259" s="2">
        <v>75.42</v>
      </c>
      <c r="O1259" s="3">
        <v>45218</v>
      </c>
      <c r="P1259" t="s">
        <v>90</v>
      </c>
      <c r="Q1259" t="s">
        <v>77</v>
      </c>
      <c r="R1259">
        <v>2023</v>
      </c>
      <c r="S1259" t="s">
        <v>555</v>
      </c>
      <c r="T1259" t="s">
        <v>70</v>
      </c>
      <c r="U1259" t="s">
        <v>59</v>
      </c>
    </row>
    <row r="1260" spans="1:21" x14ac:dyDescent="0.3">
      <c r="A1260" t="s">
        <v>30</v>
      </c>
      <c r="B1260" t="s">
        <v>562</v>
      </c>
      <c r="C1260" t="s">
        <v>32</v>
      </c>
      <c r="D1260" t="s">
        <v>158</v>
      </c>
      <c r="E1260" s="2">
        <v>1164.74</v>
      </c>
      <c r="F1260" s="2">
        <v>10</v>
      </c>
      <c r="G1260" s="2">
        <v>15</v>
      </c>
      <c r="H1260" s="2">
        <v>17471.099999999999</v>
      </c>
      <c r="I1260">
        <v>1747.11</v>
      </c>
      <c r="J1260" s="2">
        <v>15723.99</v>
      </c>
      <c r="K1260" s="2">
        <v>15.72</v>
      </c>
      <c r="L1260" s="2">
        <v>11647.4</v>
      </c>
      <c r="M1260" s="2">
        <v>4076.59</v>
      </c>
      <c r="N1260" s="2">
        <v>4.08</v>
      </c>
      <c r="O1260" s="3">
        <v>45218</v>
      </c>
      <c r="P1260" t="s">
        <v>90</v>
      </c>
      <c r="Q1260" t="s">
        <v>77</v>
      </c>
      <c r="R1260">
        <v>2023</v>
      </c>
      <c r="S1260" t="s">
        <v>563</v>
      </c>
      <c r="T1260" t="s">
        <v>36</v>
      </c>
      <c r="U1260" t="s">
        <v>41</v>
      </c>
    </row>
    <row r="1261" spans="1:21" x14ac:dyDescent="0.3">
      <c r="A1261" t="s">
        <v>47</v>
      </c>
      <c r="B1261" t="s">
        <v>544</v>
      </c>
      <c r="C1261" t="s">
        <v>32</v>
      </c>
      <c r="D1261" t="s">
        <v>24</v>
      </c>
      <c r="E1261" s="2">
        <v>552.73</v>
      </c>
      <c r="F1261" s="2">
        <v>10</v>
      </c>
      <c r="G1261" s="2">
        <v>12</v>
      </c>
      <c r="H1261" s="2">
        <v>6632.76</v>
      </c>
      <c r="I1261">
        <v>0</v>
      </c>
      <c r="J1261" s="2">
        <v>6632.76</v>
      </c>
      <c r="K1261" s="2">
        <v>6.63</v>
      </c>
      <c r="L1261" s="2">
        <v>5527.3</v>
      </c>
      <c r="M1261" s="2">
        <v>1105.46</v>
      </c>
      <c r="N1261" s="2">
        <v>1.1100000000000001</v>
      </c>
      <c r="O1261" s="3">
        <v>45219</v>
      </c>
      <c r="P1261" t="s">
        <v>90</v>
      </c>
      <c r="Q1261" t="s">
        <v>77</v>
      </c>
      <c r="R1261">
        <v>2023</v>
      </c>
      <c r="S1261" t="s">
        <v>545</v>
      </c>
      <c r="T1261" t="s">
        <v>36</v>
      </c>
      <c r="U1261" t="s">
        <v>54</v>
      </c>
    </row>
    <row r="1262" spans="1:21" x14ac:dyDescent="0.3">
      <c r="A1262" t="s">
        <v>42</v>
      </c>
      <c r="B1262" t="s">
        <v>372</v>
      </c>
      <c r="C1262" t="s">
        <v>61</v>
      </c>
      <c r="D1262" t="s">
        <v>158</v>
      </c>
      <c r="E1262" s="2">
        <v>2645.64</v>
      </c>
      <c r="F1262" s="2">
        <v>250</v>
      </c>
      <c r="G1262" s="2">
        <v>350</v>
      </c>
      <c r="H1262" s="2">
        <v>925974</v>
      </c>
      <c r="I1262">
        <v>92597.4</v>
      </c>
      <c r="J1262" s="2">
        <v>833376.6</v>
      </c>
      <c r="K1262" s="2">
        <v>833.38</v>
      </c>
      <c r="L1262" s="2">
        <v>661410</v>
      </c>
      <c r="M1262" s="2">
        <v>171966.6</v>
      </c>
      <c r="N1262" s="2">
        <v>171.97</v>
      </c>
      <c r="O1262" s="3">
        <v>45220</v>
      </c>
      <c r="P1262" t="s">
        <v>90</v>
      </c>
      <c r="Q1262" t="s">
        <v>77</v>
      </c>
      <c r="R1262">
        <v>2023</v>
      </c>
      <c r="S1262" t="s">
        <v>373</v>
      </c>
      <c r="T1262" t="s">
        <v>64</v>
      </c>
      <c r="U1262" t="s">
        <v>41</v>
      </c>
    </row>
    <row r="1263" spans="1:21" x14ac:dyDescent="0.3">
      <c r="A1263" t="s">
        <v>30</v>
      </c>
      <c r="B1263" t="s">
        <v>528</v>
      </c>
      <c r="C1263" t="s">
        <v>67</v>
      </c>
      <c r="D1263" t="s">
        <v>228</v>
      </c>
      <c r="E1263" s="2">
        <v>1446.57</v>
      </c>
      <c r="F1263" s="2">
        <v>3</v>
      </c>
      <c r="G1263" s="2">
        <v>15</v>
      </c>
      <c r="H1263" s="2">
        <v>21698.55</v>
      </c>
      <c r="I1263">
        <v>3254.78</v>
      </c>
      <c r="J1263" s="2">
        <v>18443.77</v>
      </c>
      <c r="K1263" s="2">
        <v>18.440000000000001</v>
      </c>
      <c r="L1263" s="2">
        <v>4339.71</v>
      </c>
      <c r="M1263" s="2">
        <v>14104.06</v>
      </c>
      <c r="N1263" s="2">
        <v>14.1</v>
      </c>
      <c r="O1263" s="3">
        <v>45220</v>
      </c>
      <c r="P1263" t="s">
        <v>90</v>
      </c>
      <c r="Q1263" t="s">
        <v>77</v>
      </c>
      <c r="R1263">
        <v>2023</v>
      </c>
      <c r="S1263" t="s">
        <v>529</v>
      </c>
      <c r="T1263" t="s">
        <v>70</v>
      </c>
      <c r="U1263" t="s">
        <v>59</v>
      </c>
    </row>
    <row r="1264" spans="1:21" x14ac:dyDescent="0.3">
      <c r="A1264" t="s">
        <v>47</v>
      </c>
      <c r="B1264" t="s">
        <v>440</v>
      </c>
      <c r="C1264" t="s">
        <v>56</v>
      </c>
      <c r="D1264" t="s">
        <v>158</v>
      </c>
      <c r="E1264" s="2">
        <v>1222.48</v>
      </c>
      <c r="F1264" s="2">
        <v>120</v>
      </c>
      <c r="G1264" s="2">
        <v>12</v>
      </c>
      <c r="H1264" s="2">
        <v>14669.76</v>
      </c>
      <c r="I1264">
        <v>1466.98</v>
      </c>
      <c r="J1264" s="2">
        <v>13202.78</v>
      </c>
      <c r="K1264" s="2">
        <v>13.2</v>
      </c>
      <c r="L1264" s="2">
        <v>146697.60000000001</v>
      </c>
      <c r="M1264" s="2">
        <v>-133494.82</v>
      </c>
      <c r="N1264" s="2">
        <v>-133.49</v>
      </c>
      <c r="O1264" s="3">
        <v>45220</v>
      </c>
      <c r="P1264" t="s">
        <v>90</v>
      </c>
      <c r="Q1264" t="s">
        <v>77</v>
      </c>
      <c r="R1264">
        <v>2023</v>
      </c>
      <c r="S1264" t="s">
        <v>441</v>
      </c>
      <c r="T1264" t="s">
        <v>58</v>
      </c>
      <c r="U1264" t="s">
        <v>46</v>
      </c>
    </row>
    <row r="1265" spans="1:21" x14ac:dyDescent="0.3">
      <c r="A1265" t="s">
        <v>42</v>
      </c>
      <c r="B1265" t="s">
        <v>458</v>
      </c>
      <c r="C1265" t="s">
        <v>56</v>
      </c>
      <c r="D1265" t="s">
        <v>158</v>
      </c>
      <c r="E1265" s="2">
        <v>2236.61</v>
      </c>
      <c r="F1265" s="2">
        <v>120</v>
      </c>
      <c r="G1265" s="2">
        <v>350</v>
      </c>
      <c r="H1265" s="2">
        <v>782813.5</v>
      </c>
      <c r="I1265">
        <v>78281.350000000006</v>
      </c>
      <c r="J1265" s="2">
        <v>704532.15</v>
      </c>
      <c r="K1265" s="2">
        <v>704.53</v>
      </c>
      <c r="L1265" s="2">
        <v>268393.2</v>
      </c>
      <c r="M1265" s="2">
        <v>436138.95</v>
      </c>
      <c r="N1265" s="2">
        <v>436.14</v>
      </c>
      <c r="O1265" s="3">
        <v>45221</v>
      </c>
      <c r="P1265" t="s">
        <v>90</v>
      </c>
      <c r="Q1265" t="s">
        <v>77</v>
      </c>
      <c r="R1265">
        <v>2023</v>
      </c>
      <c r="S1265" t="s">
        <v>459</v>
      </c>
      <c r="T1265" t="s">
        <v>58</v>
      </c>
      <c r="U1265" t="s">
        <v>41</v>
      </c>
    </row>
    <row r="1266" spans="1:21" x14ac:dyDescent="0.3">
      <c r="A1266" t="s">
        <v>21</v>
      </c>
      <c r="B1266" t="s">
        <v>474</v>
      </c>
      <c r="C1266" t="s">
        <v>23</v>
      </c>
      <c r="D1266" t="s">
        <v>68</v>
      </c>
      <c r="E1266" s="2">
        <v>1687.77</v>
      </c>
      <c r="F1266" s="2">
        <v>5</v>
      </c>
      <c r="G1266" s="2">
        <v>125</v>
      </c>
      <c r="H1266" s="2">
        <v>210971.25</v>
      </c>
      <c r="I1266">
        <v>10548.56</v>
      </c>
      <c r="J1266" s="2">
        <v>200422.69</v>
      </c>
      <c r="K1266" s="2">
        <v>200.42</v>
      </c>
      <c r="L1266" s="2">
        <v>8438.85</v>
      </c>
      <c r="M1266" s="2">
        <v>191983.84</v>
      </c>
      <c r="N1266" s="2">
        <v>191.98</v>
      </c>
      <c r="O1266" s="3">
        <v>45221</v>
      </c>
      <c r="P1266" t="s">
        <v>90</v>
      </c>
      <c r="Q1266" t="s">
        <v>77</v>
      </c>
      <c r="R1266">
        <v>2023</v>
      </c>
      <c r="S1266" t="s">
        <v>475</v>
      </c>
      <c r="T1266" t="s">
        <v>28</v>
      </c>
      <c r="U1266" t="s">
        <v>65</v>
      </c>
    </row>
    <row r="1267" spans="1:21" x14ac:dyDescent="0.3">
      <c r="A1267" t="s">
        <v>21</v>
      </c>
      <c r="B1267" t="s">
        <v>402</v>
      </c>
      <c r="C1267" t="s">
        <v>95</v>
      </c>
      <c r="D1267" t="s">
        <v>228</v>
      </c>
      <c r="E1267" s="2">
        <v>2893.92</v>
      </c>
      <c r="F1267" s="2">
        <v>260</v>
      </c>
      <c r="G1267" s="2">
        <v>125</v>
      </c>
      <c r="H1267" s="2">
        <v>361740</v>
      </c>
      <c r="I1267">
        <v>54261</v>
      </c>
      <c r="J1267" s="2">
        <v>307479</v>
      </c>
      <c r="K1267" s="2">
        <v>307.48</v>
      </c>
      <c r="L1267" s="2">
        <v>752419.2</v>
      </c>
      <c r="M1267" s="2">
        <v>-444940.2</v>
      </c>
      <c r="N1267" s="2">
        <v>-444.94</v>
      </c>
      <c r="O1267" s="3">
        <v>45221</v>
      </c>
      <c r="P1267" t="s">
        <v>90</v>
      </c>
      <c r="Q1267" t="s">
        <v>77</v>
      </c>
      <c r="R1267">
        <v>2023</v>
      </c>
      <c r="S1267" t="s">
        <v>403</v>
      </c>
      <c r="T1267" t="s">
        <v>97</v>
      </c>
      <c r="U1267" t="s">
        <v>65</v>
      </c>
    </row>
    <row r="1268" spans="1:21" x14ac:dyDescent="0.3">
      <c r="A1268" t="s">
        <v>21</v>
      </c>
      <c r="B1268" t="s">
        <v>450</v>
      </c>
      <c r="C1268" t="s">
        <v>61</v>
      </c>
      <c r="D1268" t="s">
        <v>158</v>
      </c>
      <c r="E1268" s="2">
        <v>2194.0100000000002</v>
      </c>
      <c r="F1268" s="2">
        <v>250</v>
      </c>
      <c r="G1268" s="2">
        <v>125</v>
      </c>
      <c r="H1268" s="2">
        <v>274251.25</v>
      </c>
      <c r="I1268">
        <v>27425.119999999999</v>
      </c>
      <c r="J1268" s="2">
        <v>246826.13</v>
      </c>
      <c r="K1268" s="2">
        <v>246.83</v>
      </c>
      <c r="L1268" s="2">
        <v>548502.5</v>
      </c>
      <c r="M1268" s="2">
        <v>-301676.37</v>
      </c>
      <c r="N1268" s="2">
        <v>-301.68</v>
      </c>
      <c r="O1268" s="3">
        <v>45221</v>
      </c>
      <c r="P1268" t="s">
        <v>90</v>
      </c>
      <c r="Q1268" t="s">
        <v>77</v>
      </c>
      <c r="R1268">
        <v>2023</v>
      </c>
      <c r="S1268" t="s">
        <v>451</v>
      </c>
      <c r="T1268" t="s">
        <v>64</v>
      </c>
      <c r="U1268" t="s">
        <v>29</v>
      </c>
    </row>
    <row r="1269" spans="1:21" x14ac:dyDescent="0.3">
      <c r="A1269" t="s">
        <v>38</v>
      </c>
      <c r="B1269" t="s">
        <v>392</v>
      </c>
      <c r="C1269" t="s">
        <v>32</v>
      </c>
      <c r="D1269" t="s">
        <v>228</v>
      </c>
      <c r="E1269" s="2">
        <v>905.73</v>
      </c>
      <c r="F1269" s="2">
        <v>10</v>
      </c>
      <c r="G1269" s="2">
        <v>300</v>
      </c>
      <c r="H1269" s="2">
        <v>271719</v>
      </c>
      <c r="I1269">
        <v>40757.85</v>
      </c>
      <c r="J1269" s="2">
        <v>230961.15</v>
      </c>
      <c r="K1269" s="2">
        <v>230.96</v>
      </c>
      <c r="L1269" s="2">
        <v>9057.2999999999993</v>
      </c>
      <c r="M1269" s="2">
        <v>221903.85</v>
      </c>
      <c r="N1269" s="2">
        <v>221.9</v>
      </c>
      <c r="O1269" s="3">
        <v>45222</v>
      </c>
      <c r="P1269" t="s">
        <v>90</v>
      </c>
      <c r="Q1269" t="s">
        <v>77</v>
      </c>
      <c r="R1269">
        <v>2023</v>
      </c>
      <c r="S1269" t="s">
        <v>393</v>
      </c>
      <c r="T1269" t="s">
        <v>36</v>
      </c>
      <c r="U1269" t="s">
        <v>59</v>
      </c>
    </row>
    <row r="1270" spans="1:21" x14ac:dyDescent="0.3">
      <c r="A1270" t="s">
        <v>30</v>
      </c>
      <c r="B1270" t="s">
        <v>382</v>
      </c>
      <c r="C1270" t="s">
        <v>32</v>
      </c>
      <c r="D1270" t="s">
        <v>228</v>
      </c>
      <c r="E1270" s="2">
        <v>1742.64</v>
      </c>
      <c r="F1270" s="2">
        <v>10</v>
      </c>
      <c r="G1270" s="2">
        <v>15</v>
      </c>
      <c r="H1270" s="2">
        <v>26139.599999999999</v>
      </c>
      <c r="I1270">
        <v>3920.94</v>
      </c>
      <c r="J1270" s="2">
        <v>22218.66</v>
      </c>
      <c r="K1270" s="2">
        <v>22.22</v>
      </c>
      <c r="L1270" s="2">
        <v>17426.400000000001</v>
      </c>
      <c r="M1270" s="2">
        <v>4792.26</v>
      </c>
      <c r="N1270" s="2">
        <v>4.79</v>
      </c>
      <c r="O1270" s="3">
        <v>45222</v>
      </c>
      <c r="P1270" t="s">
        <v>90</v>
      </c>
      <c r="Q1270" t="s">
        <v>77</v>
      </c>
      <c r="R1270">
        <v>2023</v>
      </c>
      <c r="S1270" t="s">
        <v>383</v>
      </c>
      <c r="T1270" t="s">
        <v>36</v>
      </c>
      <c r="U1270" t="s">
        <v>46</v>
      </c>
    </row>
    <row r="1271" spans="1:21" x14ac:dyDescent="0.3">
      <c r="A1271" t="s">
        <v>21</v>
      </c>
      <c r="B1271" t="s">
        <v>386</v>
      </c>
      <c r="C1271" t="s">
        <v>61</v>
      </c>
      <c r="D1271" t="s">
        <v>68</v>
      </c>
      <c r="E1271" s="2">
        <v>2033.22</v>
      </c>
      <c r="F1271" s="2">
        <v>250</v>
      </c>
      <c r="G1271" s="2">
        <v>125</v>
      </c>
      <c r="H1271" s="2">
        <v>254152.5</v>
      </c>
      <c r="I1271">
        <v>12707.62</v>
      </c>
      <c r="J1271" s="2">
        <v>241444.88</v>
      </c>
      <c r="K1271" s="2">
        <v>241.44</v>
      </c>
      <c r="L1271" s="2">
        <v>508305</v>
      </c>
      <c r="M1271" s="2">
        <v>-266860.12</v>
      </c>
      <c r="N1271" s="2">
        <v>-266.86</v>
      </c>
      <c r="O1271" s="3">
        <v>45222</v>
      </c>
      <c r="P1271" t="s">
        <v>90</v>
      </c>
      <c r="Q1271" t="s">
        <v>77</v>
      </c>
      <c r="R1271">
        <v>2023</v>
      </c>
      <c r="S1271" t="s">
        <v>387</v>
      </c>
      <c r="T1271" t="s">
        <v>64</v>
      </c>
      <c r="U1271" t="s">
        <v>51</v>
      </c>
    </row>
    <row r="1272" spans="1:21" x14ac:dyDescent="0.3">
      <c r="A1272" t="s">
        <v>47</v>
      </c>
      <c r="B1272" t="s">
        <v>618</v>
      </c>
      <c r="C1272" t="s">
        <v>56</v>
      </c>
      <c r="D1272" t="s">
        <v>228</v>
      </c>
      <c r="E1272" s="2">
        <v>782</v>
      </c>
      <c r="F1272" s="2">
        <v>120</v>
      </c>
      <c r="G1272" s="2">
        <v>12</v>
      </c>
      <c r="H1272" s="2">
        <v>9384</v>
      </c>
      <c r="I1272">
        <v>1407.6</v>
      </c>
      <c r="J1272" s="2">
        <v>7976.4</v>
      </c>
      <c r="K1272" s="2">
        <v>7.98</v>
      </c>
      <c r="L1272" s="2">
        <v>93840</v>
      </c>
      <c r="M1272" s="2">
        <v>-85863.6</v>
      </c>
      <c r="N1272" s="2">
        <v>-85.86</v>
      </c>
      <c r="O1272" s="3">
        <v>45223</v>
      </c>
      <c r="P1272" t="s">
        <v>90</v>
      </c>
      <c r="Q1272" t="s">
        <v>77</v>
      </c>
      <c r="R1272">
        <v>2023</v>
      </c>
      <c r="S1272" t="s">
        <v>619</v>
      </c>
      <c r="T1272" t="s">
        <v>58</v>
      </c>
      <c r="U1272" t="s">
        <v>37</v>
      </c>
    </row>
    <row r="1273" spans="1:21" x14ac:dyDescent="0.3">
      <c r="A1273" t="s">
        <v>30</v>
      </c>
      <c r="B1273" t="s">
        <v>602</v>
      </c>
      <c r="C1273" t="s">
        <v>56</v>
      </c>
      <c r="D1273" t="s">
        <v>24</v>
      </c>
      <c r="E1273" s="2">
        <v>1455.34</v>
      </c>
      <c r="F1273" s="2">
        <v>120</v>
      </c>
      <c r="G1273" s="2">
        <v>15</v>
      </c>
      <c r="H1273" s="2">
        <v>21830.1</v>
      </c>
      <c r="I1273">
        <v>0</v>
      </c>
      <c r="J1273" s="2">
        <v>21830.1</v>
      </c>
      <c r="K1273" s="2">
        <v>21.83</v>
      </c>
      <c r="L1273" s="2">
        <v>174640.8</v>
      </c>
      <c r="M1273" s="2">
        <v>-152810.70000000001</v>
      </c>
      <c r="N1273" s="2">
        <v>-152.81</v>
      </c>
      <c r="O1273" s="3">
        <v>45223</v>
      </c>
      <c r="P1273" t="s">
        <v>90</v>
      </c>
      <c r="Q1273" t="s">
        <v>77</v>
      </c>
      <c r="R1273">
        <v>2023</v>
      </c>
      <c r="S1273" t="s">
        <v>603</v>
      </c>
      <c r="T1273" t="s">
        <v>58</v>
      </c>
      <c r="U1273" t="s">
        <v>65</v>
      </c>
    </row>
    <row r="1274" spans="1:21" x14ac:dyDescent="0.3">
      <c r="A1274" t="s">
        <v>47</v>
      </c>
      <c r="B1274" t="s">
        <v>524</v>
      </c>
      <c r="C1274" t="s">
        <v>61</v>
      </c>
      <c r="D1274" t="s">
        <v>68</v>
      </c>
      <c r="E1274" s="2">
        <v>980.97</v>
      </c>
      <c r="F1274" s="2">
        <v>250</v>
      </c>
      <c r="G1274" s="2">
        <v>12</v>
      </c>
      <c r="H1274" s="2">
        <v>11771.64</v>
      </c>
      <c r="I1274">
        <v>588.58000000000004</v>
      </c>
      <c r="J1274" s="2">
        <v>11183.06</v>
      </c>
      <c r="K1274" s="2">
        <v>11.18</v>
      </c>
      <c r="L1274" s="2">
        <v>245242.5</v>
      </c>
      <c r="M1274" s="2">
        <v>-234059.44</v>
      </c>
      <c r="N1274" s="2">
        <v>-234.06</v>
      </c>
      <c r="O1274" s="3">
        <v>45225</v>
      </c>
      <c r="P1274" t="s">
        <v>90</v>
      </c>
      <c r="Q1274" t="s">
        <v>77</v>
      </c>
      <c r="R1274">
        <v>2023</v>
      </c>
      <c r="S1274" t="s">
        <v>525</v>
      </c>
      <c r="T1274" t="s">
        <v>64</v>
      </c>
      <c r="U1274" t="s">
        <v>41</v>
      </c>
    </row>
    <row r="1275" spans="1:21" x14ac:dyDescent="0.3">
      <c r="A1275" t="s">
        <v>47</v>
      </c>
      <c r="B1275" t="s">
        <v>592</v>
      </c>
      <c r="C1275" t="s">
        <v>23</v>
      </c>
      <c r="D1275" t="s">
        <v>68</v>
      </c>
      <c r="E1275" s="2">
        <v>1958.5</v>
      </c>
      <c r="F1275" s="2">
        <v>5</v>
      </c>
      <c r="G1275" s="2">
        <v>12</v>
      </c>
      <c r="H1275" s="2">
        <v>23502</v>
      </c>
      <c r="I1275">
        <v>1175.0999999999999</v>
      </c>
      <c r="J1275" s="2">
        <v>22326.9</v>
      </c>
      <c r="K1275" s="2">
        <v>22.33</v>
      </c>
      <c r="L1275" s="2">
        <v>9792.5</v>
      </c>
      <c r="M1275" s="2">
        <v>12534.4</v>
      </c>
      <c r="N1275" s="2">
        <v>12.53</v>
      </c>
      <c r="O1275" s="3">
        <v>45225</v>
      </c>
      <c r="P1275" t="s">
        <v>90</v>
      </c>
      <c r="Q1275" t="s">
        <v>77</v>
      </c>
      <c r="R1275">
        <v>2023</v>
      </c>
      <c r="S1275" t="s">
        <v>593</v>
      </c>
      <c r="T1275" t="s">
        <v>28</v>
      </c>
      <c r="U1275" t="s">
        <v>51</v>
      </c>
    </row>
    <row r="1276" spans="1:21" x14ac:dyDescent="0.3">
      <c r="A1276" t="s">
        <v>30</v>
      </c>
      <c r="B1276" t="s">
        <v>564</v>
      </c>
      <c r="C1276" t="s">
        <v>95</v>
      </c>
      <c r="D1276" t="s">
        <v>228</v>
      </c>
      <c r="E1276" s="2">
        <v>1590.66</v>
      </c>
      <c r="F1276" s="2">
        <v>260</v>
      </c>
      <c r="G1276" s="2">
        <v>15</v>
      </c>
      <c r="H1276" s="2">
        <v>23859.9</v>
      </c>
      <c r="I1276">
        <v>3578.99</v>
      </c>
      <c r="J1276" s="2">
        <v>20280.91</v>
      </c>
      <c r="K1276" s="2">
        <v>20.28</v>
      </c>
      <c r="L1276" s="2">
        <v>413571.6</v>
      </c>
      <c r="M1276" s="2">
        <v>-393290.69</v>
      </c>
      <c r="N1276" s="2">
        <v>-393.29</v>
      </c>
      <c r="O1276" s="3">
        <v>45226</v>
      </c>
      <c r="P1276" t="s">
        <v>90</v>
      </c>
      <c r="Q1276" t="s">
        <v>77</v>
      </c>
      <c r="R1276">
        <v>2023</v>
      </c>
      <c r="S1276" t="s">
        <v>565</v>
      </c>
      <c r="T1276" t="s">
        <v>97</v>
      </c>
      <c r="U1276" t="s">
        <v>46</v>
      </c>
    </row>
    <row r="1277" spans="1:21" x14ac:dyDescent="0.3">
      <c r="A1277" t="s">
        <v>30</v>
      </c>
      <c r="B1277" t="s">
        <v>594</v>
      </c>
      <c r="C1277" t="s">
        <v>23</v>
      </c>
      <c r="D1277" t="s">
        <v>228</v>
      </c>
      <c r="E1277" s="2">
        <v>825.78</v>
      </c>
      <c r="F1277" s="2">
        <v>5</v>
      </c>
      <c r="G1277" s="2">
        <v>15</v>
      </c>
      <c r="H1277" s="2">
        <v>12386.7</v>
      </c>
      <c r="I1277">
        <v>1858.01</v>
      </c>
      <c r="J1277" s="2">
        <v>10528.69</v>
      </c>
      <c r="K1277" s="2">
        <v>10.53</v>
      </c>
      <c r="L1277" s="2">
        <v>4128.8999999999996</v>
      </c>
      <c r="M1277" s="2">
        <v>6399.79</v>
      </c>
      <c r="N1277" s="2">
        <v>6.4</v>
      </c>
      <c r="O1277" s="3">
        <v>45227</v>
      </c>
      <c r="P1277" t="s">
        <v>90</v>
      </c>
      <c r="Q1277" t="s">
        <v>77</v>
      </c>
      <c r="R1277">
        <v>2023</v>
      </c>
      <c r="S1277" t="s">
        <v>595</v>
      </c>
      <c r="T1277" t="s">
        <v>28</v>
      </c>
      <c r="U1277" t="s">
        <v>59</v>
      </c>
    </row>
    <row r="1278" spans="1:21" x14ac:dyDescent="0.3">
      <c r="A1278" t="s">
        <v>42</v>
      </c>
      <c r="B1278" t="s">
        <v>562</v>
      </c>
      <c r="C1278" t="s">
        <v>56</v>
      </c>
      <c r="D1278" t="s">
        <v>228</v>
      </c>
      <c r="E1278" s="2">
        <v>3090.8</v>
      </c>
      <c r="F1278" s="2">
        <v>120</v>
      </c>
      <c r="G1278" s="2">
        <v>350</v>
      </c>
      <c r="H1278" s="2">
        <v>1081780</v>
      </c>
      <c r="I1278">
        <v>162267</v>
      </c>
      <c r="J1278" s="2">
        <v>919513</v>
      </c>
      <c r="K1278" s="2">
        <v>919.51</v>
      </c>
      <c r="L1278" s="2">
        <v>370896</v>
      </c>
      <c r="M1278" s="2">
        <v>548617</v>
      </c>
      <c r="N1278" s="2">
        <v>548.62</v>
      </c>
      <c r="O1278" s="3">
        <v>45228</v>
      </c>
      <c r="P1278" t="s">
        <v>90</v>
      </c>
      <c r="Q1278" t="s">
        <v>77</v>
      </c>
      <c r="R1278">
        <v>2023</v>
      </c>
      <c r="S1278" t="s">
        <v>563</v>
      </c>
      <c r="T1278" t="s">
        <v>58</v>
      </c>
      <c r="U1278" t="s">
        <v>29</v>
      </c>
    </row>
    <row r="1279" spans="1:21" x14ac:dyDescent="0.3">
      <c r="A1279" t="s">
        <v>21</v>
      </c>
      <c r="B1279" t="s">
        <v>364</v>
      </c>
      <c r="C1279" t="s">
        <v>32</v>
      </c>
      <c r="D1279" t="s">
        <v>24</v>
      </c>
      <c r="E1279" s="2">
        <v>1533.01</v>
      </c>
      <c r="F1279" s="2">
        <v>10</v>
      </c>
      <c r="G1279" s="2">
        <v>125</v>
      </c>
      <c r="H1279" s="2">
        <v>191626.25</v>
      </c>
      <c r="I1279">
        <v>0</v>
      </c>
      <c r="J1279" s="2">
        <v>191626.25</v>
      </c>
      <c r="K1279" s="2">
        <v>191.63</v>
      </c>
      <c r="L1279" s="2">
        <v>15330.1</v>
      </c>
      <c r="M1279" s="2">
        <v>176296.15</v>
      </c>
      <c r="N1279" s="2">
        <v>176.3</v>
      </c>
      <c r="O1279" s="3">
        <v>45228</v>
      </c>
      <c r="P1279" t="s">
        <v>90</v>
      </c>
      <c r="Q1279" t="s">
        <v>77</v>
      </c>
      <c r="R1279">
        <v>2023</v>
      </c>
      <c r="S1279" t="s">
        <v>365</v>
      </c>
      <c r="T1279" t="s">
        <v>36</v>
      </c>
      <c r="U1279" t="s">
        <v>59</v>
      </c>
    </row>
    <row r="1280" spans="1:21" x14ac:dyDescent="0.3">
      <c r="A1280" t="s">
        <v>47</v>
      </c>
      <c r="B1280" t="s">
        <v>558</v>
      </c>
      <c r="C1280" t="s">
        <v>61</v>
      </c>
      <c r="D1280" t="s">
        <v>68</v>
      </c>
      <c r="E1280" s="2">
        <v>788.29</v>
      </c>
      <c r="F1280" s="2">
        <v>250</v>
      </c>
      <c r="G1280" s="2">
        <v>12</v>
      </c>
      <c r="H1280" s="2">
        <v>9459.48</v>
      </c>
      <c r="I1280">
        <v>472.97</v>
      </c>
      <c r="J1280" s="2">
        <v>8986.51</v>
      </c>
      <c r="K1280" s="2">
        <v>8.99</v>
      </c>
      <c r="L1280" s="2">
        <v>197072.5</v>
      </c>
      <c r="M1280" s="2">
        <v>-188085.99</v>
      </c>
      <c r="N1280" s="2">
        <v>-188.09</v>
      </c>
      <c r="O1280" s="3">
        <v>45229</v>
      </c>
      <c r="P1280" t="s">
        <v>90</v>
      </c>
      <c r="Q1280" t="s">
        <v>77</v>
      </c>
      <c r="R1280">
        <v>2023</v>
      </c>
      <c r="S1280" t="s">
        <v>559</v>
      </c>
      <c r="T1280" t="s">
        <v>64</v>
      </c>
      <c r="U1280" t="s">
        <v>51</v>
      </c>
    </row>
    <row r="1281" spans="1:21" x14ac:dyDescent="0.3">
      <c r="A1281" t="s">
        <v>21</v>
      </c>
      <c r="B1281" t="s">
        <v>330</v>
      </c>
      <c r="C1281" t="s">
        <v>23</v>
      </c>
      <c r="D1281" t="s">
        <v>68</v>
      </c>
      <c r="E1281" s="2">
        <v>1769.6</v>
      </c>
      <c r="F1281" s="2">
        <v>5</v>
      </c>
      <c r="G1281" s="2">
        <v>125</v>
      </c>
      <c r="H1281" s="2">
        <v>221200</v>
      </c>
      <c r="I1281">
        <v>11060</v>
      </c>
      <c r="J1281" s="2">
        <v>210140</v>
      </c>
      <c r="K1281" s="2">
        <v>210.14</v>
      </c>
      <c r="L1281" s="2">
        <v>8848</v>
      </c>
      <c r="M1281" s="2">
        <v>201292</v>
      </c>
      <c r="N1281" s="2">
        <v>201.29</v>
      </c>
      <c r="O1281" s="3">
        <v>45229</v>
      </c>
      <c r="P1281" t="s">
        <v>90</v>
      </c>
      <c r="Q1281" t="s">
        <v>77</v>
      </c>
      <c r="R1281">
        <v>2023</v>
      </c>
      <c r="S1281" t="s">
        <v>331</v>
      </c>
      <c r="T1281" t="s">
        <v>28</v>
      </c>
      <c r="U1281" t="s">
        <v>65</v>
      </c>
    </row>
    <row r="1282" spans="1:21" x14ac:dyDescent="0.3">
      <c r="A1282" t="s">
        <v>21</v>
      </c>
      <c r="B1282" t="s">
        <v>418</v>
      </c>
      <c r="C1282" t="s">
        <v>32</v>
      </c>
      <c r="D1282" t="s">
        <v>228</v>
      </c>
      <c r="E1282" s="2">
        <v>2470.65</v>
      </c>
      <c r="F1282" s="2">
        <v>10</v>
      </c>
      <c r="G1282" s="2">
        <v>125</v>
      </c>
      <c r="H1282" s="2">
        <v>308831.25</v>
      </c>
      <c r="I1282">
        <v>46324.69</v>
      </c>
      <c r="J1282" s="2">
        <v>262506.56</v>
      </c>
      <c r="K1282" s="2">
        <v>262.51</v>
      </c>
      <c r="L1282" s="2">
        <v>24706.5</v>
      </c>
      <c r="M1282" s="2">
        <v>237800.06</v>
      </c>
      <c r="N1282" s="2">
        <v>237.8</v>
      </c>
      <c r="O1282" s="3">
        <v>45229</v>
      </c>
      <c r="P1282" t="s">
        <v>90</v>
      </c>
      <c r="Q1282" t="s">
        <v>77</v>
      </c>
      <c r="R1282">
        <v>2023</v>
      </c>
      <c r="S1282" t="s">
        <v>419</v>
      </c>
      <c r="T1282" t="s">
        <v>36</v>
      </c>
      <c r="U1282" t="s">
        <v>37</v>
      </c>
    </row>
    <row r="1283" spans="1:21" x14ac:dyDescent="0.3">
      <c r="A1283" t="s">
        <v>30</v>
      </c>
      <c r="B1283" t="s">
        <v>506</v>
      </c>
      <c r="C1283" t="s">
        <v>61</v>
      </c>
      <c r="D1283" t="s">
        <v>228</v>
      </c>
      <c r="E1283" s="2">
        <v>1522.16</v>
      </c>
      <c r="F1283" s="2">
        <v>250</v>
      </c>
      <c r="G1283" s="2">
        <v>15</v>
      </c>
      <c r="H1283" s="2">
        <v>22832.400000000001</v>
      </c>
      <c r="I1283">
        <v>3424.86</v>
      </c>
      <c r="J1283" s="2">
        <v>19407.54</v>
      </c>
      <c r="K1283" s="2">
        <v>19.41</v>
      </c>
      <c r="L1283" s="2">
        <v>380540</v>
      </c>
      <c r="M1283" s="2">
        <v>-361132.46</v>
      </c>
      <c r="N1283" s="2">
        <v>-361.13</v>
      </c>
      <c r="O1283" s="3">
        <v>45229</v>
      </c>
      <c r="P1283" t="s">
        <v>90</v>
      </c>
      <c r="Q1283" t="s">
        <v>77</v>
      </c>
      <c r="R1283">
        <v>2023</v>
      </c>
      <c r="S1283" t="s">
        <v>507</v>
      </c>
      <c r="T1283" t="s">
        <v>64</v>
      </c>
      <c r="U1283" t="s">
        <v>51</v>
      </c>
    </row>
    <row r="1284" spans="1:21" x14ac:dyDescent="0.3">
      <c r="A1284" t="s">
        <v>30</v>
      </c>
      <c r="B1284" t="s">
        <v>542</v>
      </c>
      <c r="C1284" t="s">
        <v>95</v>
      </c>
      <c r="D1284" t="s">
        <v>24</v>
      </c>
      <c r="E1284" s="2">
        <v>1617.09</v>
      </c>
      <c r="F1284" s="2">
        <v>260</v>
      </c>
      <c r="G1284" s="2">
        <v>15</v>
      </c>
      <c r="H1284" s="2">
        <v>24256.35</v>
      </c>
      <c r="I1284">
        <v>0</v>
      </c>
      <c r="J1284" s="2">
        <v>24256.35</v>
      </c>
      <c r="K1284" s="2">
        <v>24.26</v>
      </c>
      <c r="L1284" s="2">
        <v>420443.4</v>
      </c>
      <c r="M1284" s="2">
        <v>-396187.05</v>
      </c>
      <c r="N1284" s="2">
        <v>-396.19</v>
      </c>
      <c r="O1284" s="3">
        <v>45229</v>
      </c>
      <c r="P1284" t="s">
        <v>90</v>
      </c>
      <c r="Q1284" t="s">
        <v>77</v>
      </c>
      <c r="R1284">
        <v>2023</v>
      </c>
      <c r="S1284" t="s">
        <v>543</v>
      </c>
      <c r="T1284" t="s">
        <v>97</v>
      </c>
      <c r="U1284" t="s">
        <v>37</v>
      </c>
    </row>
    <row r="1285" spans="1:21" x14ac:dyDescent="0.3">
      <c r="A1285" t="s">
        <v>42</v>
      </c>
      <c r="B1285" t="s">
        <v>362</v>
      </c>
      <c r="C1285" t="s">
        <v>95</v>
      </c>
      <c r="D1285" t="s">
        <v>158</v>
      </c>
      <c r="E1285" s="2">
        <v>1596.17</v>
      </c>
      <c r="F1285" s="2">
        <v>260</v>
      </c>
      <c r="G1285" s="2">
        <v>350</v>
      </c>
      <c r="H1285" s="2">
        <v>558659.5</v>
      </c>
      <c r="I1285">
        <v>55865.95</v>
      </c>
      <c r="J1285" s="2">
        <v>502793.55</v>
      </c>
      <c r="K1285" s="2">
        <v>502.79</v>
      </c>
      <c r="L1285" s="2">
        <v>415004.2</v>
      </c>
      <c r="M1285" s="2">
        <v>87789.35</v>
      </c>
      <c r="N1285" s="2">
        <v>87.79</v>
      </c>
      <c r="O1285" s="3">
        <v>45229</v>
      </c>
      <c r="P1285" t="s">
        <v>90</v>
      </c>
      <c r="Q1285" t="s">
        <v>77</v>
      </c>
      <c r="R1285">
        <v>2023</v>
      </c>
      <c r="S1285" t="s">
        <v>363</v>
      </c>
      <c r="T1285" t="s">
        <v>97</v>
      </c>
      <c r="U1285" t="s">
        <v>29</v>
      </c>
    </row>
    <row r="1286" spans="1:21" x14ac:dyDescent="0.3">
      <c r="A1286" t="s">
        <v>21</v>
      </c>
      <c r="B1286" t="s">
        <v>622</v>
      </c>
      <c r="C1286" t="s">
        <v>32</v>
      </c>
      <c r="D1286" t="s">
        <v>228</v>
      </c>
      <c r="E1286" s="2">
        <v>1649.03</v>
      </c>
      <c r="F1286" s="2">
        <v>10</v>
      </c>
      <c r="G1286" s="2">
        <v>125</v>
      </c>
      <c r="H1286" s="2">
        <v>206128.75</v>
      </c>
      <c r="I1286">
        <v>30919.31</v>
      </c>
      <c r="J1286" s="2">
        <v>175209.44</v>
      </c>
      <c r="K1286" s="2">
        <v>175.21</v>
      </c>
      <c r="L1286" s="2">
        <v>16490.3</v>
      </c>
      <c r="M1286" s="2">
        <v>158719.14000000001</v>
      </c>
      <c r="N1286" s="2">
        <v>158.72</v>
      </c>
      <c r="O1286" s="3">
        <v>45230</v>
      </c>
      <c r="P1286" t="s">
        <v>90</v>
      </c>
      <c r="Q1286" t="s">
        <v>77</v>
      </c>
      <c r="R1286">
        <v>2023</v>
      </c>
      <c r="S1286" t="s">
        <v>623</v>
      </c>
      <c r="T1286" t="s">
        <v>36</v>
      </c>
      <c r="U1286" t="s">
        <v>41</v>
      </c>
    </row>
    <row r="1287" spans="1:21" x14ac:dyDescent="0.3">
      <c r="A1287" t="s">
        <v>47</v>
      </c>
      <c r="B1287" t="s">
        <v>498</v>
      </c>
      <c r="C1287" t="s">
        <v>23</v>
      </c>
      <c r="D1287" t="s">
        <v>228</v>
      </c>
      <c r="E1287" s="2">
        <v>1683.72</v>
      </c>
      <c r="F1287" s="2">
        <v>5</v>
      </c>
      <c r="G1287" s="2">
        <v>12</v>
      </c>
      <c r="H1287" s="2">
        <v>20204.64</v>
      </c>
      <c r="I1287">
        <v>3030.7</v>
      </c>
      <c r="J1287" s="2">
        <v>17173.939999999999</v>
      </c>
      <c r="K1287" s="2">
        <v>17.170000000000002</v>
      </c>
      <c r="L1287" s="2">
        <v>8418.6</v>
      </c>
      <c r="M1287" s="2">
        <v>8755.34</v>
      </c>
      <c r="N1287" s="2">
        <v>8.76</v>
      </c>
      <c r="O1287" s="3">
        <v>45231</v>
      </c>
      <c r="P1287" t="s">
        <v>76</v>
      </c>
      <c r="Q1287" t="s">
        <v>77</v>
      </c>
      <c r="R1287">
        <v>2023</v>
      </c>
      <c r="S1287" t="s">
        <v>499</v>
      </c>
      <c r="T1287" t="s">
        <v>28</v>
      </c>
      <c r="U1287" t="s">
        <v>29</v>
      </c>
    </row>
    <row r="1288" spans="1:21" x14ac:dyDescent="0.3">
      <c r="A1288" t="s">
        <v>47</v>
      </c>
      <c r="B1288" t="s">
        <v>360</v>
      </c>
      <c r="C1288" t="s">
        <v>95</v>
      </c>
      <c r="D1288" t="s">
        <v>228</v>
      </c>
      <c r="E1288" s="2">
        <v>1532.61</v>
      </c>
      <c r="F1288" s="2">
        <v>260</v>
      </c>
      <c r="G1288" s="2">
        <v>12</v>
      </c>
      <c r="H1288" s="2">
        <v>18391.32</v>
      </c>
      <c r="I1288">
        <v>2758.7</v>
      </c>
      <c r="J1288" s="2">
        <v>15632.62</v>
      </c>
      <c r="K1288" s="2">
        <v>15.63</v>
      </c>
      <c r="L1288" s="2">
        <v>398478.6</v>
      </c>
      <c r="M1288" s="2">
        <v>-382845.98</v>
      </c>
      <c r="N1288" s="2">
        <v>-382.85</v>
      </c>
      <c r="O1288" s="3">
        <v>45232</v>
      </c>
      <c r="P1288" t="s">
        <v>76</v>
      </c>
      <c r="Q1288" t="s">
        <v>77</v>
      </c>
      <c r="R1288">
        <v>2023</v>
      </c>
      <c r="S1288" t="s">
        <v>361</v>
      </c>
      <c r="T1288" t="s">
        <v>97</v>
      </c>
      <c r="U1288" t="s">
        <v>41</v>
      </c>
    </row>
    <row r="1289" spans="1:21" x14ac:dyDescent="0.3">
      <c r="A1289" t="s">
        <v>21</v>
      </c>
      <c r="B1289" t="s">
        <v>518</v>
      </c>
      <c r="C1289" t="s">
        <v>32</v>
      </c>
      <c r="D1289" t="s">
        <v>68</v>
      </c>
      <c r="E1289" s="2">
        <v>1999.84</v>
      </c>
      <c r="F1289" s="2">
        <v>10</v>
      </c>
      <c r="G1289" s="2">
        <v>125</v>
      </c>
      <c r="H1289" s="2">
        <v>249980</v>
      </c>
      <c r="I1289">
        <v>12499</v>
      </c>
      <c r="J1289" s="2">
        <v>237481</v>
      </c>
      <c r="K1289" s="2">
        <v>237.48</v>
      </c>
      <c r="L1289" s="2">
        <v>19998.400000000001</v>
      </c>
      <c r="M1289" s="2">
        <v>217482.6</v>
      </c>
      <c r="N1289" s="2">
        <v>217.48</v>
      </c>
      <c r="O1289" s="3">
        <v>45232</v>
      </c>
      <c r="P1289" t="s">
        <v>76</v>
      </c>
      <c r="Q1289" t="s">
        <v>77</v>
      </c>
      <c r="R1289">
        <v>2023</v>
      </c>
      <c r="S1289" t="s">
        <v>519</v>
      </c>
      <c r="T1289" t="s">
        <v>36</v>
      </c>
      <c r="U1289" t="s">
        <v>54</v>
      </c>
    </row>
    <row r="1290" spans="1:21" x14ac:dyDescent="0.3">
      <c r="A1290" t="s">
        <v>21</v>
      </c>
      <c r="B1290" t="s">
        <v>410</v>
      </c>
      <c r="C1290" t="s">
        <v>56</v>
      </c>
      <c r="D1290" t="s">
        <v>68</v>
      </c>
      <c r="E1290" s="2">
        <v>2402.66</v>
      </c>
      <c r="F1290" s="2">
        <v>120</v>
      </c>
      <c r="G1290" s="2">
        <v>125</v>
      </c>
      <c r="H1290" s="2">
        <v>300332.5</v>
      </c>
      <c r="I1290">
        <v>15016.62</v>
      </c>
      <c r="J1290" s="2">
        <v>285315.88</v>
      </c>
      <c r="K1290" s="2">
        <v>285.32</v>
      </c>
      <c r="L1290" s="2">
        <v>288319.2</v>
      </c>
      <c r="M1290" s="2">
        <v>-3003.32</v>
      </c>
      <c r="N1290" s="2">
        <v>-3</v>
      </c>
      <c r="O1290" s="3">
        <v>45233</v>
      </c>
      <c r="P1290" t="s">
        <v>76</v>
      </c>
      <c r="Q1290" t="s">
        <v>77</v>
      </c>
      <c r="R1290">
        <v>2023</v>
      </c>
      <c r="S1290" t="s">
        <v>411</v>
      </c>
      <c r="T1290" t="s">
        <v>58</v>
      </c>
      <c r="U1290" t="s">
        <v>37</v>
      </c>
    </row>
    <row r="1291" spans="1:21" x14ac:dyDescent="0.3">
      <c r="A1291" t="s">
        <v>42</v>
      </c>
      <c r="B1291" t="s">
        <v>398</v>
      </c>
      <c r="C1291" t="s">
        <v>32</v>
      </c>
      <c r="D1291" t="s">
        <v>158</v>
      </c>
      <c r="E1291" s="2">
        <v>3945.03</v>
      </c>
      <c r="F1291" s="2">
        <v>10</v>
      </c>
      <c r="G1291" s="2">
        <v>350</v>
      </c>
      <c r="H1291" s="2">
        <v>1380760.5</v>
      </c>
      <c r="I1291">
        <v>138076.04999999999</v>
      </c>
      <c r="J1291" s="2">
        <v>1242684.45</v>
      </c>
      <c r="K1291" s="2">
        <v>1242.68</v>
      </c>
      <c r="L1291" s="2">
        <v>39450.300000000003</v>
      </c>
      <c r="M1291" s="2">
        <v>1203234.1499999999</v>
      </c>
      <c r="N1291" s="2">
        <v>1203.23</v>
      </c>
      <c r="O1291" s="3">
        <v>45233</v>
      </c>
      <c r="P1291" t="s">
        <v>76</v>
      </c>
      <c r="Q1291" t="s">
        <v>77</v>
      </c>
      <c r="R1291">
        <v>2023</v>
      </c>
      <c r="S1291" t="s">
        <v>399</v>
      </c>
      <c r="T1291" t="s">
        <v>36</v>
      </c>
      <c r="U1291" t="s">
        <v>54</v>
      </c>
    </row>
    <row r="1292" spans="1:21" x14ac:dyDescent="0.3">
      <c r="A1292" t="s">
        <v>30</v>
      </c>
      <c r="B1292" t="s">
        <v>366</v>
      </c>
      <c r="C1292" t="s">
        <v>23</v>
      </c>
      <c r="D1292" t="s">
        <v>228</v>
      </c>
      <c r="E1292" s="2">
        <v>1037.25</v>
      </c>
      <c r="F1292" s="2">
        <v>5</v>
      </c>
      <c r="G1292" s="2">
        <v>15</v>
      </c>
      <c r="H1292" s="2">
        <v>15558.75</v>
      </c>
      <c r="I1292">
        <v>2333.81</v>
      </c>
      <c r="J1292" s="2">
        <v>13224.94</v>
      </c>
      <c r="K1292" s="2">
        <v>13.22</v>
      </c>
      <c r="L1292" s="2">
        <v>5186.25</v>
      </c>
      <c r="M1292" s="2">
        <v>8038.69</v>
      </c>
      <c r="N1292" s="2">
        <v>8.0399999999999991</v>
      </c>
      <c r="O1292" s="3">
        <v>45234</v>
      </c>
      <c r="P1292" t="s">
        <v>76</v>
      </c>
      <c r="Q1292" t="s">
        <v>77</v>
      </c>
      <c r="R1292">
        <v>2023</v>
      </c>
      <c r="S1292" t="s">
        <v>367</v>
      </c>
      <c r="T1292" t="s">
        <v>28</v>
      </c>
      <c r="U1292" t="s">
        <v>41</v>
      </c>
    </row>
    <row r="1293" spans="1:21" x14ac:dyDescent="0.3">
      <c r="A1293" t="s">
        <v>21</v>
      </c>
      <c r="B1293" t="s">
        <v>362</v>
      </c>
      <c r="C1293" t="s">
        <v>61</v>
      </c>
      <c r="D1293" t="s">
        <v>228</v>
      </c>
      <c r="E1293" s="2">
        <v>2118.0500000000002</v>
      </c>
      <c r="F1293" s="2">
        <v>250</v>
      </c>
      <c r="G1293" s="2">
        <v>125</v>
      </c>
      <c r="H1293" s="2">
        <v>264756.25</v>
      </c>
      <c r="I1293">
        <v>39713.440000000002</v>
      </c>
      <c r="J1293" s="2">
        <v>225042.81</v>
      </c>
      <c r="K1293" s="2">
        <v>225.04</v>
      </c>
      <c r="L1293" s="2">
        <v>529512.5</v>
      </c>
      <c r="M1293" s="2">
        <v>-304469.69</v>
      </c>
      <c r="N1293" s="2">
        <v>-304.47000000000003</v>
      </c>
      <c r="O1293" s="3">
        <v>45235</v>
      </c>
      <c r="P1293" t="s">
        <v>76</v>
      </c>
      <c r="Q1293" t="s">
        <v>77</v>
      </c>
      <c r="R1293">
        <v>2023</v>
      </c>
      <c r="S1293" t="s">
        <v>363</v>
      </c>
      <c r="T1293" t="s">
        <v>64</v>
      </c>
      <c r="U1293" t="s">
        <v>65</v>
      </c>
    </row>
    <row r="1294" spans="1:21" x14ac:dyDescent="0.3">
      <c r="A1294" t="s">
        <v>47</v>
      </c>
      <c r="B1294" t="s">
        <v>604</v>
      </c>
      <c r="C1294" t="s">
        <v>32</v>
      </c>
      <c r="D1294" t="s">
        <v>158</v>
      </c>
      <c r="E1294" s="2">
        <v>985.52</v>
      </c>
      <c r="F1294" s="2">
        <v>10</v>
      </c>
      <c r="G1294" s="2">
        <v>12</v>
      </c>
      <c r="H1294" s="2">
        <v>11826.24</v>
      </c>
      <c r="I1294">
        <v>1182.6199999999999</v>
      </c>
      <c r="J1294" s="2">
        <v>10643.62</v>
      </c>
      <c r="K1294" s="2">
        <v>10.64</v>
      </c>
      <c r="L1294" s="2">
        <v>9855.2000000000007</v>
      </c>
      <c r="M1294" s="2">
        <v>788.42</v>
      </c>
      <c r="N1294" s="2">
        <v>0.79</v>
      </c>
      <c r="O1294" s="3">
        <v>45235</v>
      </c>
      <c r="P1294" t="s">
        <v>76</v>
      </c>
      <c r="Q1294" t="s">
        <v>77</v>
      </c>
      <c r="R1294">
        <v>2023</v>
      </c>
      <c r="S1294" t="s">
        <v>605</v>
      </c>
      <c r="T1294" t="s">
        <v>36</v>
      </c>
      <c r="U1294" t="s">
        <v>65</v>
      </c>
    </row>
    <row r="1295" spans="1:21" x14ac:dyDescent="0.3">
      <c r="A1295" t="s">
        <v>47</v>
      </c>
      <c r="B1295" t="s">
        <v>498</v>
      </c>
      <c r="C1295" t="s">
        <v>67</v>
      </c>
      <c r="D1295" t="s">
        <v>68</v>
      </c>
      <c r="E1295" s="2">
        <v>603.30999999999995</v>
      </c>
      <c r="F1295" s="2">
        <v>3</v>
      </c>
      <c r="G1295" s="2">
        <v>12</v>
      </c>
      <c r="H1295" s="2">
        <v>7239.72</v>
      </c>
      <c r="I1295">
        <v>361.99</v>
      </c>
      <c r="J1295" s="2">
        <v>6877.73</v>
      </c>
      <c r="K1295" s="2">
        <v>6.88</v>
      </c>
      <c r="L1295" s="2">
        <v>1809.93</v>
      </c>
      <c r="M1295" s="2">
        <v>5067.8</v>
      </c>
      <c r="N1295" s="2">
        <v>5.07</v>
      </c>
      <c r="O1295" s="3">
        <v>45235</v>
      </c>
      <c r="P1295" t="s">
        <v>76</v>
      </c>
      <c r="Q1295" t="s">
        <v>77</v>
      </c>
      <c r="R1295">
        <v>2023</v>
      </c>
      <c r="S1295" t="s">
        <v>499</v>
      </c>
      <c r="T1295" t="s">
        <v>70</v>
      </c>
      <c r="U1295" t="s">
        <v>41</v>
      </c>
    </row>
    <row r="1296" spans="1:21" x14ac:dyDescent="0.3">
      <c r="A1296" t="s">
        <v>38</v>
      </c>
      <c r="B1296" t="s">
        <v>336</v>
      </c>
      <c r="C1296" t="s">
        <v>56</v>
      </c>
      <c r="D1296" t="s">
        <v>158</v>
      </c>
      <c r="E1296" s="2">
        <v>563.26</v>
      </c>
      <c r="F1296" s="2">
        <v>120</v>
      </c>
      <c r="G1296" s="2">
        <v>300</v>
      </c>
      <c r="H1296" s="2">
        <v>168978</v>
      </c>
      <c r="I1296">
        <v>16897.8</v>
      </c>
      <c r="J1296" s="2">
        <v>152080.20000000001</v>
      </c>
      <c r="K1296" s="2">
        <v>152.08000000000001</v>
      </c>
      <c r="L1296" s="2">
        <v>67591.199999999997</v>
      </c>
      <c r="M1296" s="2">
        <v>84489</v>
      </c>
      <c r="N1296" s="2">
        <v>84.49</v>
      </c>
      <c r="O1296" s="3">
        <v>45235</v>
      </c>
      <c r="P1296" t="s">
        <v>76</v>
      </c>
      <c r="Q1296" t="s">
        <v>77</v>
      </c>
      <c r="R1296">
        <v>2023</v>
      </c>
      <c r="S1296" t="s">
        <v>337</v>
      </c>
      <c r="T1296" t="s">
        <v>58</v>
      </c>
      <c r="U1296" t="s">
        <v>59</v>
      </c>
    </row>
    <row r="1297" spans="1:21" x14ac:dyDescent="0.3">
      <c r="A1297" t="s">
        <v>21</v>
      </c>
      <c r="B1297" t="s">
        <v>470</v>
      </c>
      <c r="C1297" t="s">
        <v>67</v>
      </c>
      <c r="D1297" t="s">
        <v>158</v>
      </c>
      <c r="E1297" s="2">
        <v>2552.0300000000002</v>
      </c>
      <c r="F1297" s="2">
        <v>3</v>
      </c>
      <c r="G1297" s="2">
        <v>125</v>
      </c>
      <c r="H1297" s="2">
        <v>319003.75</v>
      </c>
      <c r="I1297">
        <v>31900.38</v>
      </c>
      <c r="J1297" s="2">
        <v>287103.37</v>
      </c>
      <c r="K1297" s="2">
        <v>287.10000000000002</v>
      </c>
      <c r="L1297" s="2">
        <v>7656.09</v>
      </c>
      <c r="M1297" s="2">
        <v>279447.28000000003</v>
      </c>
      <c r="N1297" s="2">
        <v>279.45</v>
      </c>
      <c r="O1297" s="3">
        <v>45236</v>
      </c>
      <c r="P1297" t="s">
        <v>76</v>
      </c>
      <c r="Q1297" t="s">
        <v>77</v>
      </c>
      <c r="R1297">
        <v>2023</v>
      </c>
      <c r="S1297" t="s">
        <v>471</v>
      </c>
      <c r="T1297" t="s">
        <v>70</v>
      </c>
      <c r="U1297" t="s">
        <v>46</v>
      </c>
    </row>
    <row r="1298" spans="1:21" x14ac:dyDescent="0.3">
      <c r="A1298" t="s">
        <v>21</v>
      </c>
      <c r="B1298" t="s">
        <v>542</v>
      </c>
      <c r="C1298" t="s">
        <v>95</v>
      </c>
      <c r="D1298" t="s">
        <v>228</v>
      </c>
      <c r="E1298" s="2">
        <v>1379.74</v>
      </c>
      <c r="F1298" s="2">
        <v>260</v>
      </c>
      <c r="G1298" s="2">
        <v>125</v>
      </c>
      <c r="H1298" s="2">
        <v>172467.5</v>
      </c>
      <c r="I1298">
        <v>25870.12</v>
      </c>
      <c r="J1298" s="2">
        <v>146597.38</v>
      </c>
      <c r="K1298" s="2">
        <v>146.6</v>
      </c>
      <c r="L1298" s="2">
        <v>358732.4</v>
      </c>
      <c r="M1298" s="2">
        <v>-212135.02</v>
      </c>
      <c r="N1298" s="2">
        <v>-212.14</v>
      </c>
      <c r="O1298" s="3">
        <v>45236</v>
      </c>
      <c r="P1298" t="s">
        <v>76</v>
      </c>
      <c r="Q1298" t="s">
        <v>77</v>
      </c>
      <c r="R1298">
        <v>2023</v>
      </c>
      <c r="S1298" t="s">
        <v>543</v>
      </c>
      <c r="T1298" t="s">
        <v>97</v>
      </c>
      <c r="U1298" t="s">
        <v>65</v>
      </c>
    </row>
    <row r="1299" spans="1:21" x14ac:dyDescent="0.3">
      <c r="A1299" t="s">
        <v>30</v>
      </c>
      <c r="B1299" t="s">
        <v>512</v>
      </c>
      <c r="C1299" t="s">
        <v>67</v>
      </c>
      <c r="D1299" t="s">
        <v>158</v>
      </c>
      <c r="E1299" s="2">
        <v>983.9</v>
      </c>
      <c r="F1299" s="2">
        <v>3</v>
      </c>
      <c r="G1299" s="2">
        <v>15</v>
      </c>
      <c r="H1299" s="2">
        <v>14758.5</v>
      </c>
      <c r="I1299">
        <v>1475.85</v>
      </c>
      <c r="J1299" s="2">
        <v>13282.65</v>
      </c>
      <c r="K1299" s="2">
        <v>13.28</v>
      </c>
      <c r="L1299" s="2">
        <v>2951.7</v>
      </c>
      <c r="M1299" s="2">
        <v>10330.950000000001</v>
      </c>
      <c r="N1299" s="2">
        <v>10.33</v>
      </c>
      <c r="O1299" s="3">
        <v>45236</v>
      </c>
      <c r="P1299" t="s">
        <v>76</v>
      </c>
      <c r="Q1299" t="s">
        <v>77</v>
      </c>
      <c r="R1299">
        <v>2023</v>
      </c>
      <c r="S1299" t="s">
        <v>513</v>
      </c>
      <c r="T1299" t="s">
        <v>70</v>
      </c>
      <c r="U1299" t="s">
        <v>54</v>
      </c>
    </row>
    <row r="1300" spans="1:21" x14ac:dyDescent="0.3">
      <c r="A1300" t="s">
        <v>21</v>
      </c>
      <c r="B1300" t="s">
        <v>578</v>
      </c>
      <c r="C1300" t="s">
        <v>67</v>
      </c>
      <c r="D1300" t="s">
        <v>24</v>
      </c>
      <c r="E1300" s="2">
        <v>1087.55</v>
      </c>
      <c r="F1300" s="2">
        <v>3</v>
      </c>
      <c r="G1300" s="2">
        <v>125</v>
      </c>
      <c r="H1300" s="2">
        <v>135943.75</v>
      </c>
      <c r="I1300">
        <v>0</v>
      </c>
      <c r="J1300" s="2">
        <v>135943.75</v>
      </c>
      <c r="K1300" s="2">
        <v>135.94</v>
      </c>
      <c r="L1300" s="2">
        <v>3262.65</v>
      </c>
      <c r="M1300" s="2">
        <v>132681.1</v>
      </c>
      <c r="N1300" s="2">
        <v>132.68</v>
      </c>
      <c r="O1300" s="3">
        <v>45237</v>
      </c>
      <c r="P1300" t="s">
        <v>76</v>
      </c>
      <c r="Q1300" t="s">
        <v>77</v>
      </c>
      <c r="R1300">
        <v>2023</v>
      </c>
      <c r="S1300" t="s">
        <v>579</v>
      </c>
      <c r="T1300" t="s">
        <v>70</v>
      </c>
      <c r="U1300" t="s">
        <v>41</v>
      </c>
    </row>
    <row r="1301" spans="1:21" x14ac:dyDescent="0.3">
      <c r="A1301" t="s">
        <v>21</v>
      </c>
      <c r="B1301" t="s">
        <v>526</v>
      </c>
      <c r="C1301" t="s">
        <v>32</v>
      </c>
      <c r="D1301" t="s">
        <v>24</v>
      </c>
      <c r="E1301" s="2">
        <v>1970.74</v>
      </c>
      <c r="F1301" s="2">
        <v>10</v>
      </c>
      <c r="G1301" s="2">
        <v>125</v>
      </c>
      <c r="H1301" s="2">
        <v>246342.5</v>
      </c>
      <c r="I1301">
        <v>0</v>
      </c>
      <c r="J1301" s="2">
        <v>246342.5</v>
      </c>
      <c r="K1301" s="2">
        <v>246.34</v>
      </c>
      <c r="L1301" s="2">
        <v>19707.400000000001</v>
      </c>
      <c r="M1301" s="2">
        <v>226635.1</v>
      </c>
      <c r="N1301" s="2">
        <v>226.64</v>
      </c>
      <c r="O1301" s="3">
        <v>45238</v>
      </c>
      <c r="P1301" t="s">
        <v>76</v>
      </c>
      <c r="Q1301" t="s">
        <v>77</v>
      </c>
      <c r="R1301">
        <v>2023</v>
      </c>
      <c r="S1301" t="s">
        <v>527</v>
      </c>
      <c r="T1301" t="s">
        <v>36</v>
      </c>
      <c r="U1301" t="s">
        <v>37</v>
      </c>
    </row>
    <row r="1302" spans="1:21" x14ac:dyDescent="0.3">
      <c r="A1302" t="s">
        <v>47</v>
      </c>
      <c r="B1302" t="s">
        <v>442</v>
      </c>
      <c r="C1302" t="s">
        <v>95</v>
      </c>
      <c r="D1302" t="s">
        <v>228</v>
      </c>
      <c r="E1302" s="2">
        <v>1486.88</v>
      </c>
      <c r="F1302" s="2">
        <v>260</v>
      </c>
      <c r="G1302" s="2">
        <v>12</v>
      </c>
      <c r="H1302" s="2">
        <v>17842.560000000001</v>
      </c>
      <c r="I1302">
        <v>2676.38</v>
      </c>
      <c r="J1302" s="2">
        <v>15166.18</v>
      </c>
      <c r="K1302" s="2">
        <v>15.17</v>
      </c>
      <c r="L1302" s="2">
        <v>386588.8</v>
      </c>
      <c r="M1302" s="2">
        <v>-371422.62</v>
      </c>
      <c r="N1302" s="2">
        <v>-371.42</v>
      </c>
      <c r="O1302" s="3">
        <v>45238</v>
      </c>
      <c r="P1302" t="s">
        <v>76</v>
      </c>
      <c r="Q1302" t="s">
        <v>77</v>
      </c>
      <c r="R1302">
        <v>2023</v>
      </c>
      <c r="S1302" t="s">
        <v>443</v>
      </c>
      <c r="T1302" t="s">
        <v>97</v>
      </c>
      <c r="U1302" t="s">
        <v>51</v>
      </c>
    </row>
    <row r="1303" spans="1:21" x14ac:dyDescent="0.3">
      <c r="A1303" t="s">
        <v>38</v>
      </c>
      <c r="B1303" t="s">
        <v>592</v>
      </c>
      <c r="C1303" t="s">
        <v>32</v>
      </c>
      <c r="D1303" t="s">
        <v>24</v>
      </c>
      <c r="E1303" s="2">
        <v>210.47</v>
      </c>
      <c r="F1303" s="2">
        <v>10</v>
      </c>
      <c r="G1303" s="2">
        <v>300</v>
      </c>
      <c r="H1303" s="2">
        <v>63141</v>
      </c>
      <c r="I1303">
        <v>0</v>
      </c>
      <c r="J1303" s="2">
        <v>63141</v>
      </c>
      <c r="K1303" s="2">
        <v>63.14</v>
      </c>
      <c r="L1303" s="2">
        <v>2104.6999999999998</v>
      </c>
      <c r="M1303" s="2">
        <v>61036.3</v>
      </c>
      <c r="N1303" s="2">
        <v>61.04</v>
      </c>
      <c r="O1303" s="3">
        <v>45238</v>
      </c>
      <c r="P1303" t="s">
        <v>76</v>
      </c>
      <c r="Q1303" t="s">
        <v>77</v>
      </c>
      <c r="R1303">
        <v>2023</v>
      </c>
      <c r="S1303" t="s">
        <v>593</v>
      </c>
      <c r="T1303" t="s">
        <v>36</v>
      </c>
      <c r="U1303" t="s">
        <v>46</v>
      </c>
    </row>
    <row r="1304" spans="1:21" x14ac:dyDescent="0.3">
      <c r="A1304" t="s">
        <v>21</v>
      </c>
      <c r="B1304" t="s">
        <v>388</v>
      </c>
      <c r="C1304" t="s">
        <v>61</v>
      </c>
      <c r="D1304" t="s">
        <v>24</v>
      </c>
      <c r="E1304" s="2">
        <v>1721.85</v>
      </c>
      <c r="F1304" s="2">
        <v>250</v>
      </c>
      <c r="G1304" s="2">
        <v>125</v>
      </c>
      <c r="H1304" s="2">
        <v>215231.25</v>
      </c>
      <c r="I1304">
        <v>0</v>
      </c>
      <c r="J1304" s="2">
        <v>215231.25</v>
      </c>
      <c r="K1304" s="2">
        <v>215.23</v>
      </c>
      <c r="L1304" s="2">
        <v>430462.5</v>
      </c>
      <c r="M1304" s="2">
        <v>-215231.25</v>
      </c>
      <c r="N1304" s="2">
        <v>-215.23</v>
      </c>
      <c r="O1304" s="3">
        <v>45238</v>
      </c>
      <c r="P1304" t="s">
        <v>76</v>
      </c>
      <c r="Q1304" t="s">
        <v>77</v>
      </c>
      <c r="R1304">
        <v>2023</v>
      </c>
      <c r="S1304" t="s">
        <v>389</v>
      </c>
      <c r="T1304" t="s">
        <v>64</v>
      </c>
      <c r="U1304" t="s">
        <v>59</v>
      </c>
    </row>
    <row r="1305" spans="1:21" x14ac:dyDescent="0.3">
      <c r="A1305" t="s">
        <v>21</v>
      </c>
      <c r="B1305" t="s">
        <v>368</v>
      </c>
      <c r="C1305" t="s">
        <v>67</v>
      </c>
      <c r="D1305" t="s">
        <v>158</v>
      </c>
      <c r="E1305" s="2">
        <v>2058.04</v>
      </c>
      <c r="F1305" s="2">
        <v>3</v>
      </c>
      <c r="G1305" s="2">
        <v>125</v>
      </c>
      <c r="H1305" s="2">
        <v>257255</v>
      </c>
      <c r="I1305">
        <v>25725.5</v>
      </c>
      <c r="J1305" s="2">
        <v>231529.5</v>
      </c>
      <c r="K1305" s="2">
        <v>231.53</v>
      </c>
      <c r="L1305" s="2">
        <v>6174.12</v>
      </c>
      <c r="M1305" s="2">
        <v>225355.38</v>
      </c>
      <c r="N1305" s="2">
        <v>225.36</v>
      </c>
      <c r="O1305" s="3">
        <v>45239</v>
      </c>
      <c r="P1305" t="s">
        <v>76</v>
      </c>
      <c r="Q1305" t="s">
        <v>77</v>
      </c>
      <c r="R1305">
        <v>2023</v>
      </c>
      <c r="S1305" t="s">
        <v>369</v>
      </c>
      <c r="T1305" t="s">
        <v>70</v>
      </c>
      <c r="U1305" t="s">
        <v>37</v>
      </c>
    </row>
    <row r="1306" spans="1:21" x14ac:dyDescent="0.3">
      <c r="A1306" t="s">
        <v>21</v>
      </c>
      <c r="B1306" t="s">
        <v>474</v>
      </c>
      <c r="C1306" t="s">
        <v>32</v>
      </c>
      <c r="D1306" t="s">
        <v>24</v>
      </c>
      <c r="E1306" s="2">
        <v>1202.45</v>
      </c>
      <c r="F1306" s="2">
        <v>10</v>
      </c>
      <c r="G1306" s="2">
        <v>125</v>
      </c>
      <c r="H1306" s="2">
        <v>150306.25</v>
      </c>
      <c r="I1306">
        <v>0</v>
      </c>
      <c r="J1306" s="2">
        <v>150306.25</v>
      </c>
      <c r="K1306" s="2">
        <v>150.31</v>
      </c>
      <c r="L1306" s="2">
        <v>12024.5</v>
      </c>
      <c r="M1306" s="2">
        <v>138281.75</v>
      </c>
      <c r="N1306" s="2">
        <v>138.28</v>
      </c>
      <c r="O1306" s="3">
        <v>45239</v>
      </c>
      <c r="P1306" t="s">
        <v>76</v>
      </c>
      <c r="Q1306" t="s">
        <v>77</v>
      </c>
      <c r="R1306">
        <v>2023</v>
      </c>
      <c r="S1306" t="s">
        <v>475</v>
      </c>
      <c r="T1306" t="s">
        <v>36</v>
      </c>
      <c r="U1306" t="s">
        <v>46</v>
      </c>
    </row>
    <row r="1307" spans="1:21" x14ac:dyDescent="0.3">
      <c r="A1307" t="s">
        <v>42</v>
      </c>
      <c r="B1307" t="s">
        <v>402</v>
      </c>
      <c r="C1307" t="s">
        <v>32</v>
      </c>
      <c r="D1307" t="s">
        <v>68</v>
      </c>
      <c r="E1307" s="2">
        <v>2578.58</v>
      </c>
      <c r="F1307" s="2">
        <v>10</v>
      </c>
      <c r="G1307" s="2">
        <v>350</v>
      </c>
      <c r="H1307" s="2">
        <v>902503</v>
      </c>
      <c r="I1307">
        <v>45125.15</v>
      </c>
      <c r="J1307" s="2">
        <v>857377.85</v>
      </c>
      <c r="K1307" s="2">
        <v>857.38</v>
      </c>
      <c r="L1307" s="2">
        <v>25785.8</v>
      </c>
      <c r="M1307" s="2">
        <v>831592.05</v>
      </c>
      <c r="N1307" s="2">
        <v>831.59</v>
      </c>
      <c r="O1307" s="3">
        <v>45240</v>
      </c>
      <c r="P1307" t="s">
        <v>76</v>
      </c>
      <c r="Q1307" t="s">
        <v>77</v>
      </c>
      <c r="R1307">
        <v>2023</v>
      </c>
      <c r="S1307" t="s">
        <v>403</v>
      </c>
      <c r="T1307" t="s">
        <v>36</v>
      </c>
      <c r="U1307" t="s">
        <v>46</v>
      </c>
    </row>
    <row r="1308" spans="1:21" x14ac:dyDescent="0.3">
      <c r="A1308" t="s">
        <v>30</v>
      </c>
      <c r="B1308" t="s">
        <v>582</v>
      </c>
      <c r="C1308" t="s">
        <v>67</v>
      </c>
      <c r="D1308" t="s">
        <v>228</v>
      </c>
      <c r="E1308" s="2">
        <v>1619.16</v>
      </c>
      <c r="F1308" s="2">
        <v>3</v>
      </c>
      <c r="G1308" s="2">
        <v>15</v>
      </c>
      <c r="H1308" s="2">
        <v>24287.4</v>
      </c>
      <c r="I1308">
        <v>3643.11</v>
      </c>
      <c r="J1308" s="2">
        <v>20644.29</v>
      </c>
      <c r="K1308" s="2">
        <v>20.64</v>
      </c>
      <c r="L1308" s="2">
        <v>4857.4799999999996</v>
      </c>
      <c r="M1308" s="2">
        <v>15786.81</v>
      </c>
      <c r="N1308" s="2">
        <v>15.79</v>
      </c>
      <c r="O1308" s="3">
        <v>45240</v>
      </c>
      <c r="P1308" t="s">
        <v>76</v>
      </c>
      <c r="Q1308" t="s">
        <v>77</v>
      </c>
      <c r="R1308">
        <v>2023</v>
      </c>
      <c r="S1308" t="s">
        <v>583</v>
      </c>
      <c r="T1308" t="s">
        <v>70</v>
      </c>
      <c r="U1308" t="s">
        <v>54</v>
      </c>
    </row>
    <row r="1309" spans="1:21" x14ac:dyDescent="0.3">
      <c r="A1309" t="s">
        <v>42</v>
      </c>
      <c r="B1309" t="s">
        <v>358</v>
      </c>
      <c r="C1309" t="s">
        <v>23</v>
      </c>
      <c r="D1309" t="s">
        <v>68</v>
      </c>
      <c r="E1309" s="2">
        <v>3377.38</v>
      </c>
      <c r="F1309" s="2">
        <v>5</v>
      </c>
      <c r="G1309" s="2">
        <v>350</v>
      </c>
      <c r="H1309" s="2">
        <v>1182083</v>
      </c>
      <c r="I1309">
        <v>59104.15</v>
      </c>
      <c r="J1309" s="2">
        <v>1122978.8500000001</v>
      </c>
      <c r="K1309" s="2">
        <v>1122.98</v>
      </c>
      <c r="L1309" s="2">
        <v>16886.900000000001</v>
      </c>
      <c r="M1309" s="2">
        <v>1106091.95</v>
      </c>
      <c r="N1309" s="2">
        <v>1106.0899999999999</v>
      </c>
      <c r="O1309" s="3">
        <v>45241</v>
      </c>
      <c r="P1309" t="s">
        <v>76</v>
      </c>
      <c r="Q1309" t="s">
        <v>77</v>
      </c>
      <c r="R1309">
        <v>2023</v>
      </c>
      <c r="S1309" t="s">
        <v>359</v>
      </c>
      <c r="T1309" t="s">
        <v>28</v>
      </c>
      <c r="U1309" t="s">
        <v>59</v>
      </c>
    </row>
    <row r="1310" spans="1:21" x14ac:dyDescent="0.3">
      <c r="A1310" t="s">
        <v>38</v>
      </c>
      <c r="B1310" t="s">
        <v>464</v>
      </c>
      <c r="C1310" t="s">
        <v>95</v>
      </c>
      <c r="D1310" t="s">
        <v>68</v>
      </c>
      <c r="E1310" s="2">
        <v>627.12</v>
      </c>
      <c r="F1310" s="2">
        <v>260</v>
      </c>
      <c r="G1310" s="2">
        <v>300</v>
      </c>
      <c r="H1310" s="2">
        <v>188136</v>
      </c>
      <c r="I1310">
        <v>9406.7999999999993</v>
      </c>
      <c r="J1310" s="2">
        <v>178729.2</v>
      </c>
      <c r="K1310" s="2">
        <v>178.73</v>
      </c>
      <c r="L1310" s="2">
        <v>163051.20000000001</v>
      </c>
      <c r="M1310" s="2">
        <v>15678</v>
      </c>
      <c r="N1310" s="2">
        <v>15.68</v>
      </c>
      <c r="O1310" s="3">
        <v>45242</v>
      </c>
      <c r="P1310" t="s">
        <v>76</v>
      </c>
      <c r="Q1310" t="s">
        <v>77</v>
      </c>
      <c r="R1310">
        <v>2023</v>
      </c>
      <c r="S1310" t="s">
        <v>465</v>
      </c>
      <c r="T1310" t="s">
        <v>97</v>
      </c>
      <c r="U1310" t="s">
        <v>65</v>
      </c>
    </row>
    <row r="1311" spans="1:21" x14ac:dyDescent="0.3">
      <c r="A1311" t="s">
        <v>38</v>
      </c>
      <c r="B1311" t="s">
        <v>522</v>
      </c>
      <c r="C1311" t="s">
        <v>67</v>
      </c>
      <c r="D1311" t="s">
        <v>158</v>
      </c>
      <c r="E1311" s="2">
        <v>875.88</v>
      </c>
      <c r="F1311" s="2">
        <v>3</v>
      </c>
      <c r="G1311" s="2">
        <v>300</v>
      </c>
      <c r="H1311" s="2">
        <v>262764</v>
      </c>
      <c r="I1311">
        <v>26276.400000000001</v>
      </c>
      <c r="J1311" s="2">
        <v>236487.6</v>
      </c>
      <c r="K1311" s="2">
        <v>236.49</v>
      </c>
      <c r="L1311" s="2">
        <v>2627.64</v>
      </c>
      <c r="M1311" s="2">
        <v>233859.96</v>
      </c>
      <c r="N1311" s="2">
        <v>233.86</v>
      </c>
      <c r="O1311" s="3">
        <v>45242</v>
      </c>
      <c r="P1311" t="s">
        <v>76</v>
      </c>
      <c r="Q1311" t="s">
        <v>77</v>
      </c>
      <c r="R1311">
        <v>2023</v>
      </c>
      <c r="S1311" t="s">
        <v>523</v>
      </c>
      <c r="T1311" t="s">
        <v>70</v>
      </c>
      <c r="U1311" t="s">
        <v>59</v>
      </c>
    </row>
    <row r="1312" spans="1:21" x14ac:dyDescent="0.3">
      <c r="A1312" t="s">
        <v>38</v>
      </c>
      <c r="B1312" t="s">
        <v>370</v>
      </c>
      <c r="C1312" t="s">
        <v>67</v>
      </c>
      <c r="D1312" t="s">
        <v>68</v>
      </c>
      <c r="E1312" s="2">
        <v>650.52</v>
      </c>
      <c r="F1312" s="2">
        <v>3</v>
      </c>
      <c r="G1312" s="2">
        <v>300</v>
      </c>
      <c r="H1312" s="2">
        <v>195156</v>
      </c>
      <c r="I1312">
        <v>9757.7999999999993</v>
      </c>
      <c r="J1312" s="2">
        <v>185398.2</v>
      </c>
      <c r="K1312" s="2">
        <v>185.4</v>
      </c>
      <c r="L1312" s="2">
        <v>1951.56</v>
      </c>
      <c r="M1312" s="2">
        <v>183446.64</v>
      </c>
      <c r="N1312" s="2">
        <v>183.45</v>
      </c>
      <c r="O1312" s="3">
        <v>45243</v>
      </c>
      <c r="P1312" t="s">
        <v>76</v>
      </c>
      <c r="Q1312" t="s">
        <v>77</v>
      </c>
      <c r="R1312">
        <v>2023</v>
      </c>
      <c r="S1312" t="s">
        <v>371</v>
      </c>
      <c r="T1312" t="s">
        <v>70</v>
      </c>
      <c r="U1312" t="s">
        <v>46</v>
      </c>
    </row>
    <row r="1313" spans="1:21" x14ac:dyDescent="0.3">
      <c r="A1313" t="s">
        <v>47</v>
      </c>
      <c r="B1313" t="s">
        <v>492</v>
      </c>
      <c r="C1313" t="s">
        <v>95</v>
      </c>
      <c r="D1313" t="s">
        <v>158</v>
      </c>
      <c r="E1313" s="2">
        <v>1040.01</v>
      </c>
      <c r="F1313" s="2">
        <v>260</v>
      </c>
      <c r="G1313" s="2">
        <v>12</v>
      </c>
      <c r="H1313" s="2">
        <v>12480.12</v>
      </c>
      <c r="I1313">
        <v>1248.01</v>
      </c>
      <c r="J1313" s="2">
        <v>11232.11</v>
      </c>
      <c r="K1313" s="2">
        <v>11.23</v>
      </c>
      <c r="L1313" s="2">
        <v>270402.59999999998</v>
      </c>
      <c r="M1313" s="2">
        <v>-259170.49</v>
      </c>
      <c r="N1313" s="2">
        <v>-259.17</v>
      </c>
      <c r="O1313" s="3">
        <v>45243</v>
      </c>
      <c r="P1313" t="s">
        <v>76</v>
      </c>
      <c r="Q1313" t="s">
        <v>77</v>
      </c>
      <c r="R1313">
        <v>2023</v>
      </c>
      <c r="S1313" t="s">
        <v>493</v>
      </c>
      <c r="T1313" t="s">
        <v>97</v>
      </c>
      <c r="U1313" t="s">
        <v>65</v>
      </c>
    </row>
    <row r="1314" spans="1:21" x14ac:dyDescent="0.3">
      <c r="A1314" t="s">
        <v>42</v>
      </c>
      <c r="B1314" t="s">
        <v>326</v>
      </c>
      <c r="C1314" t="s">
        <v>23</v>
      </c>
      <c r="D1314" t="s">
        <v>24</v>
      </c>
      <c r="E1314" s="2">
        <v>3948.87</v>
      </c>
      <c r="F1314" s="2">
        <v>5</v>
      </c>
      <c r="G1314" s="2">
        <v>350</v>
      </c>
      <c r="H1314" s="2">
        <v>1382104.5</v>
      </c>
      <c r="I1314">
        <v>0</v>
      </c>
      <c r="J1314" s="2">
        <v>1382104.5</v>
      </c>
      <c r="K1314" s="2">
        <v>1382.1</v>
      </c>
      <c r="L1314" s="2">
        <v>19744.349999999999</v>
      </c>
      <c r="M1314" s="2">
        <v>1362360.15</v>
      </c>
      <c r="N1314" s="2">
        <v>1362.36</v>
      </c>
      <c r="O1314" s="3">
        <v>45243</v>
      </c>
      <c r="P1314" t="s">
        <v>76</v>
      </c>
      <c r="Q1314" t="s">
        <v>77</v>
      </c>
      <c r="R1314">
        <v>2023</v>
      </c>
      <c r="S1314" t="s">
        <v>327</v>
      </c>
      <c r="T1314" t="s">
        <v>28</v>
      </c>
      <c r="U1314" t="s">
        <v>29</v>
      </c>
    </row>
    <row r="1315" spans="1:21" x14ac:dyDescent="0.3">
      <c r="A1315" t="s">
        <v>30</v>
      </c>
      <c r="B1315" t="s">
        <v>334</v>
      </c>
      <c r="C1315" t="s">
        <v>56</v>
      </c>
      <c r="D1315" t="s">
        <v>24</v>
      </c>
      <c r="E1315" s="2">
        <v>950.5</v>
      </c>
      <c r="F1315" s="2">
        <v>120</v>
      </c>
      <c r="G1315" s="2">
        <v>15</v>
      </c>
      <c r="H1315" s="2">
        <v>14257.5</v>
      </c>
      <c r="I1315">
        <v>0</v>
      </c>
      <c r="J1315" s="2">
        <v>14257.5</v>
      </c>
      <c r="K1315" s="2">
        <v>14.26</v>
      </c>
      <c r="L1315" s="2">
        <v>114060</v>
      </c>
      <c r="M1315" s="2">
        <v>-99802.5</v>
      </c>
      <c r="N1315" s="2">
        <v>-99.8</v>
      </c>
      <c r="O1315" s="3">
        <v>45243</v>
      </c>
      <c r="P1315" t="s">
        <v>76</v>
      </c>
      <c r="Q1315" t="s">
        <v>77</v>
      </c>
      <c r="R1315">
        <v>2023</v>
      </c>
      <c r="S1315" t="s">
        <v>335</v>
      </c>
      <c r="T1315" t="s">
        <v>58</v>
      </c>
      <c r="U1315" t="s">
        <v>46</v>
      </c>
    </row>
    <row r="1316" spans="1:21" x14ac:dyDescent="0.3">
      <c r="A1316" t="s">
        <v>38</v>
      </c>
      <c r="B1316" t="s">
        <v>546</v>
      </c>
      <c r="C1316" t="s">
        <v>23</v>
      </c>
      <c r="D1316" t="s">
        <v>158</v>
      </c>
      <c r="E1316" s="2">
        <v>935.29</v>
      </c>
      <c r="F1316" s="2">
        <v>5</v>
      </c>
      <c r="G1316" s="2">
        <v>300</v>
      </c>
      <c r="H1316" s="2">
        <v>280587</v>
      </c>
      <c r="I1316">
        <v>28058.7</v>
      </c>
      <c r="J1316" s="2">
        <v>252528.3</v>
      </c>
      <c r="K1316" s="2">
        <v>252.53</v>
      </c>
      <c r="L1316" s="2">
        <v>4676.45</v>
      </c>
      <c r="M1316" s="2">
        <v>247851.85</v>
      </c>
      <c r="N1316" s="2">
        <v>247.85</v>
      </c>
      <c r="O1316" s="3">
        <v>45244</v>
      </c>
      <c r="P1316" t="s">
        <v>76</v>
      </c>
      <c r="Q1316" t="s">
        <v>77</v>
      </c>
      <c r="R1316">
        <v>2023</v>
      </c>
      <c r="S1316" t="s">
        <v>547</v>
      </c>
      <c r="T1316" t="s">
        <v>28</v>
      </c>
      <c r="U1316" t="s">
        <v>41</v>
      </c>
    </row>
    <row r="1317" spans="1:21" x14ac:dyDescent="0.3">
      <c r="A1317" t="s">
        <v>21</v>
      </c>
      <c r="B1317" t="s">
        <v>600</v>
      </c>
      <c r="C1317" t="s">
        <v>61</v>
      </c>
      <c r="D1317" t="s">
        <v>158</v>
      </c>
      <c r="E1317" s="2">
        <v>1312.21</v>
      </c>
      <c r="F1317" s="2">
        <v>250</v>
      </c>
      <c r="G1317" s="2">
        <v>125</v>
      </c>
      <c r="H1317" s="2">
        <v>164026.25</v>
      </c>
      <c r="I1317">
        <v>16402.62</v>
      </c>
      <c r="J1317" s="2">
        <v>147623.63</v>
      </c>
      <c r="K1317" s="2">
        <v>147.62</v>
      </c>
      <c r="L1317" s="2">
        <v>328052.5</v>
      </c>
      <c r="M1317" s="2">
        <v>-180428.87</v>
      </c>
      <c r="N1317" s="2">
        <v>-180.43</v>
      </c>
      <c r="O1317" s="3">
        <v>45244</v>
      </c>
      <c r="P1317" t="s">
        <v>76</v>
      </c>
      <c r="Q1317" t="s">
        <v>77</v>
      </c>
      <c r="R1317">
        <v>2023</v>
      </c>
      <c r="S1317" t="s">
        <v>601</v>
      </c>
      <c r="T1317" t="s">
        <v>64</v>
      </c>
      <c r="U1317" t="s">
        <v>51</v>
      </c>
    </row>
    <row r="1318" spans="1:21" x14ac:dyDescent="0.3">
      <c r="A1318" t="s">
        <v>47</v>
      </c>
      <c r="B1318" t="s">
        <v>378</v>
      </c>
      <c r="C1318" t="s">
        <v>32</v>
      </c>
      <c r="D1318" t="s">
        <v>68</v>
      </c>
      <c r="E1318" s="2">
        <v>884.37</v>
      </c>
      <c r="F1318" s="2">
        <v>10</v>
      </c>
      <c r="G1318" s="2">
        <v>12</v>
      </c>
      <c r="H1318" s="2">
        <v>10612.44</v>
      </c>
      <c r="I1318">
        <v>530.62</v>
      </c>
      <c r="J1318" s="2">
        <v>10081.82</v>
      </c>
      <c r="K1318" s="2">
        <v>10.08</v>
      </c>
      <c r="L1318" s="2">
        <v>8843.7000000000007</v>
      </c>
      <c r="M1318" s="2">
        <v>1238.1199999999999</v>
      </c>
      <c r="N1318" s="2">
        <v>1.24</v>
      </c>
      <c r="O1318" s="3">
        <v>45244</v>
      </c>
      <c r="P1318" t="s">
        <v>76</v>
      </c>
      <c r="Q1318" t="s">
        <v>77</v>
      </c>
      <c r="R1318">
        <v>2023</v>
      </c>
      <c r="S1318" t="s">
        <v>379</v>
      </c>
      <c r="T1318" t="s">
        <v>36</v>
      </c>
      <c r="U1318" t="s">
        <v>51</v>
      </c>
    </row>
    <row r="1319" spans="1:21" x14ac:dyDescent="0.3">
      <c r="A1319" t="s">
        <v>47</v>
      </c>
      <c r="B1319" t="s">
        <v>594</v>
      </c>
      <c r="C1319" t="s">
        <v>61</v>
      </c>
      <c r="D1319" t="s">
        <v>68</v>
      </c>
      <c r="E1319" s="2">
        <v>1601.4</v>
      </c>
      <c r="F1319" s="2">
        <v>250</v>
      </c>
      <c r="G1319" s="2">
        <v>12</v>
      </c>
      <c r="H1319" s="2">
        <v>19216.8</v>
      </c>
      <c r="I1319">
        <v>960.84</v>
      </c>
      <c r="J1319" s="2">
        <v>18255.96</v>
      </c>
      <c r="K1319" s="2">
        <v>18.260000000000002</v>
      </c>
      <c r="L1319" s="2">
        <v>400350</v>
      </c>
      <c r="M1319" s="2">
        <v>-382094.04</v>
      </c>
      <c r="N1319" s="2">
        <v>-382.09</v>
      </c>
      <c r="O1319" s="3">
        <v>45244</v>
      </c>
      <c r="P1319" t="s">
        <v>76</v>
      </c>
      <c r="Q1319" t="s">
        <v>77</v>
      </c>
      <c r="R1319">
        <v>2023</v>
      </c>
      <c r="S1319" t="s">
        <v>595</v>
      </c>
      <c r="T1319" t="s">
        <v>64</v>
      </c>
      <c r="U1319" t="s">
        <v>54</v>
      </c>
    </row>
    <row r="1320" spans="1:21" x14ac:dyDescent="0.3">
      <c r="A1320" t="s">
        <v>30</v>
      </c>
      <c r="B1320" t="s">
        <v>408</v>
      </c>
      <c r="C1320" t="s">
        <v>61</v>
      </c>
      <c r="D1320" t="s">
        <v>24</v>
      </c>
      <c r="E1320" s="2">
        <v>1392.85</v>
      </c>
      <c r="F1320" s="2">
        <v>250</v>
      </c>
      <c r="G1320" s="2">
        <v>15</v>
      </c>
      <c r="H1320" s="2">
        <v>20892.75</v>
      </c>
      <c r="I1320">
        <v>0</v>
      </c>
      <c r="J1320" s="2">
        <v>20892.75</v>
      </c>
      <c r="K1320" s="2">
        <v>20.89</v>
      </c>
      <c r="L1320" s="2">
        <v>348212.5</v>
      </c>
      <c r="M1320" s="2">
        <v>-327319.75</v>
      </c>
      <c r="N1320" s="2">
        <v>-327.32</v>
      </c>
      <c r="O1320" s="3">
        <v>45244</v>
      </c>
      <c r="P1320" t="s">
        <v>76</v>
      </c>
      <c r="Q1320" t="s">
        <v>77</v>
      </c>
      <c r="R1320">
        <v>2023</v>
      </c>
      <c r="S1320" t="s">
        <v>409</v>
      </c>
      <c r="T1320" t="s">
        <v>64</v>
      </c>
      <c r="U1320" t="s">
        <v>51</v>
      </c>
    </row>
    <row r="1321" spans="1:21" x14ac:dyDescent="0.3">
      <c r="A1321" t="s">
        <v>47</v>
      </c>
      <c r="B1321" t="s">
        <v>590</v>
      </c>
      <c r="C1321" t="s">
        <v>61</v>
      </c>
      <c r="D1321" t="s">
        <v>24</v>
      </c>
      <c r="E1321" s="2">
        <v>1670.18</v>
      </c>
      <c r="F1321" s="2">
        <v>250</v>
      </c>
      <c r="G1321" s="2">
        <v>12</v>
      </c>
      <c r="H1321" s="2">
        <v>20042.16</v>
      </c>
      <c r="I1321">
        <v>0</v>
      </c>
      <c r="J1321" s="2">
        <v>20042.16</v>
      </c>
      <c r="K1321" s="2">
        <v>20.04</v>
      </c>
      <c r="L1321" s="2">
        <v>417545</v>
      </c>
      <c r="M1321" s="2">
        <v>-397502.84</v>
      </c>
      <c r="N1321" s="2">
        <v>-397.5</v>
      </c>
      <c r="O1321" s="3">
        <v>45245</v>
      </c>
      <c r="P1321" t="s">
        <v>76</v>
      </c>
      <c r="Q1321" t="s">
        <v>77</v>
      </c>
      <c r="R1321">
        <v>2023</v>
      </c>
      <c r="S1321" t="s">
        <v>591</v>
      </c>
      <c r="T1321" t="s">
        <v>64</v>
      </c>
      <c r="U1321" t="s">
        <v>54</v>
      </c>
    </row>
    <row r="1322" spans="1:21" x14ac:dyDescent="0.3">
      <c r="A1322" t="s">
        <v>42</v>
      </c>
      <c r="B1322" t="s">
        <v>586</v>
      </c>
      <c r="C1322" t="s">
        <v>61</v>
      </c>
      <c r="D1322" t="s">
        <v>24</v>
      </c>
      <c r="E1322" s="2">
        <v>3609.36</v>
      </c>
      <c r="F1322" s="2">
        <v>250</v>
      </c>
      <c r="G1322" s="2">
        <v>350</v>
      </c>
      <c r="H1322" s="2">
        <v>1263276</v>
      </c>
      <c r="I1322">
        <v>0</v>
      </c>
      <c r="J1322" s="2">
        <v>1263276</v>
      </c>
      <c r="K1322" s="2">
        <v>1263.28</v>
      </c>
      <c r="L1322" s="2">
        <v>902340</v>
      </c>
      <c r="M1322" s="2">
        <v>360936</v>
      </c>
      <c r="N1322" s="2">
        <v>360.94</v>
      </c>
      <c r="O1322" s="3">
        <v>45245</v>
      </c>
      <c r="P1322" t="s">
        <v>76</v>
      </c>
      <c r="Q1322" t="s">
        <v>77</v>
      </c>
      <c r="R1322">
        <v>2023</v>
      </c>
      <c r="S1322" t="s">
        <v>587</v>
      </c>
      <c r="T1322" t="s">
        <v>64</v>
      </c>
      <c r="U1322" t="s">
        <v>46</v>
      </c>
    </row>
    <row r="1323" spans="1:21" x14ac:dyDescent="0.3">
      <c r="A1323" t="s">
        <v>42</v>
      </c>
      <c r="B1323" t="s">
        <v>552</v>
      </c>
      <c r="C1323" t="s">
        <v>23</v>
      </c>
      <c r="D1323" t="s">
        <v>158</v>
      </c>
      <c r="E1323" s="2">
        <v>2573.15</v>
      </c>
      <c r="F1323" s="2">
        <v>5</v>
      </c>
      <c r="G1323" s="2">
        <v>350</v>
      </c>
      <c r="H1323" s="2">
        <v>900602.5</v>
      </c>
      <c r="I1323">
        <v>90060.25</v>
      </c>
      <c r="J1323" s="2">
        <v>810542.25</v>
      </c>
      <c r="K1323" s="2">
        <v>810.54</v>
      </c>
      <c r="L1323" s="2">
        <v>12865.75</v>
      </c>
      <c r="M1323" s="2">
        <v>797676.5</v>
      </c>
      <c r="N1323" s="2">
        <v>797.68</v>
      </c>
      <c r="O1323" s="3">
        <v>45246</v>
      </c>
      <c r="P1323" t="s">
        <v>76</v>
      </c>
      <c r="Q1323" t="s">
        <v>77</v>
      </c>
      <c r="R1323">
        <v>2023</v>
      </c>
      <c r="S1323" t="s">
        <v>553</v>
      </c>
      <c r="T1323" t="s">
        <v>28</v>
      </c>
      <c r="U1323" t="s">
        <v>54</v>
      </c>
    </row>
    <row r="1324" spans="1:21" x14ac:dyDescent="0.3">
      <c r="A1324" t="s">
        <v>47</v>
      </c>
      <c r="B1324" t="s">
        <v>528</v>
      </c>
      <c r="C1324" t="s">
        <v>32</v>
      </c>
      <c r="D1324" t="s">
        <v>158</v>
      </c>
      <c r="E1324" s="2">
        <v>1253.5999999999999</v>
      </c>
      <c r="F1324" s="2">
        <v>10</v>
      </c>
      <c r="G1324" s="2">
        <v>12</v>
      </c>
      <c r="H1324" s="2">
        <v>15043.2</v>
      </c>
      <c r="I1324">
        <v>1504.32</v>
      </c>
      <c r="J1324" s="2">
        <v>13538.88</v>
      </c>
      <c r="K1324" s="2">
        <v>13.54</v>
      </c>
      <c r="L1324" s="2">
        <v>12536</v>
      </c>
      <c r="M1324" s="2">
        <v>1002.88</v>
      </c>
      <c r="N1324" s="2">
        <v>1</v>
      </c>
      <c r="O1324" s="3">
        <v>45246</v>
      </c>
      <c r="P1324" t="s">
        <v>76</v>
      </c>
      <c r="Q1324" t="s">
        <v>77</v>
      </c>
      <c r="R1324">
        <v>2023</v>
      </c>
      <c r="S1324" t="s">
        <v>529</v>
      </c>
      <c r="T1324" t="s">
        <v>36</v>
      </c>
      <c r="U1324" t="s">
        <v>46</v>
      </c>
    </row>
    <row r="1325" spans="1:21" x14ac:dyDescent="0.3">
      <c r="A1325" t="s">
        <v>21</v>
      </c>
      <c r="B1325" t="s">
        <v>478</v>
      </c>
      <c r="C1325" t="s">
        <v>95</v>
      </c>
      <c r="D1325" t="s">
        <v>228</v>
      </c>
      <c r="E1325" s="2">
        <v>2942.08</v>
      </c>
      <c r="F1325" s="2">
        <v>260</v>
      </c>
      <c r="G1325" s="2">
        <v>125</v>
      </c>
      <c r="H1325" s="2">
        <v>367760</v>
      </c>
      <c r="I1325">
        <v>55164</v>
      </c>
      <c r="J1325" s="2">
        <v>312596</v>
      </c>
      <c r="K1325" s="2">
        <v>312.60000000000002</v>
      </c>
      <c r="L1325" s="2">
        <v>764940.80000000005</v>
      </c>
      <c r="M1325" s="2">
        <v>-452344.8</v>
      </c>
      <c r="N1325" s="2">
        <v>-452.34</v>
      </c>
      <c r="O1325" s="3">
        <v>45246</v>
      </c>
      <c r="P1325" t="s">
        <v>76</v>
      </c>
      <c r="Q1325" t="s">
        <v>77</v>
      </c>
      <c r="R1325">
        <v>2023</v>
      </c>
      <c r="S1325" t="s">
        <v>479</v>
      </c>
      <c r="T1325" t="s">
        <v>97</v>
      </c>
      <c r="U1325" t="s">
        <v>37</v>
      </c>
    </row>
    <row r="1326" spans="1:21" x14ac:dyDescent="0.3">
      <c r="A1326" t="s">
        <v>42</v>
      </c>
      <c r="B1326" t="s">
        <v>540</v>
      </c>
      <c r="C1326" t="s">
        <v>56</v>
      </c>
      <c r="D1326" t="s">
        <v>228</v>
      </c>
      <c r="E1326" s="2">
        <v>1444.04</v>
      </c>
      <c r="F1326" s="2">
        <v>120</v>
      </c>
      <c r="G1326" s="2">
        <v>350</v>
      </c>
      <c r="H1326" s="2">
        <v>505414</v>
      </c>
      <c r="I1326">
        <v>75812.100000000006</v>
      </c>
      <c r="J1326" s="2">
        <v>429601.9</v>
      </c>
      <c r="K1326" s="2">
        <v>429.6</v>
      </c>
      <c r="L1326" s="2">
        <v>173284.8</v>
      </c>
      <c r="M1326" s="2">
        <v>256317.1</v>
      </c>
      <c r="N1326" s="2">
        <v>256.32</v>
      </c>
      <c r="O1326" s="3">
        <v>45247</v>
      </c>
      <c r="P1326" t="s">
        <v>76</v>
      </c>
      <c r="Q1326" t="s">
        <v>77</v>
      </c>
      <c r="R1326">
        <v>2023</v>
      </c>
      <c r="S1326" t="s">
        <v>541</v>
      </c>
      <c r="T1326" t="s">
        <v>58</v>
      </c>
      <c r="U1326" t="s">
        <v>54</v>
      </c>
    </row>
    <row r="1327" spans="1:21" x14ac:dyDescent="0.3">
      <c r="A1327" t="s">
        <v>42</v>
      </c>
      <c r="B1327" t="s">
        <v>548</v>
      </c>
      <c r="C1327" t="s">
        <v>67</v>
      </c>
      <c r="D1327" t="s">
        <v>24</v>
      </c>
      <c r="E1327" s="2">
        <v>2644.46</v>
      </c>
      <c r="F1327" s="2">
        <v>3</v>
      </c>
      <c r="G1327" s="2">
        <v>350</v>
      </c>
      <c r="H1327" s="2">
        <v>925561</v>
      </c>
      <c r="I1327">
        <v>0</v>
      </c>
      <c r="J1327" s="2">
        <v>925561</v>
      </c>
      <c r="K1327" s="2">
        <v>925.56</v>
      </c>
      <c r="L1327" s="2">
        <v>7933.38</v>
      </c>
      <c r="M1327" s="2">
        <v>917627.62</v>
      </c>
      <c r="N1327" s="2">
        <v>917.63</v>
      </c>
      <c r="O1327" s="3">
        <v>45247</v>
      </c>
      <c r="P1327" t="s">
        <v>76</v>
      </c>
      <c r="Q1327" t="s">
        <v>77</v>
      </c>
      <c r="R1327">
        <v>2023</v>
      </c>
      <c r="S1327" t="s">
        <v>549</v>
      </c>
      <c r="T1327" t="s">
        <v>70</v>
      </c>
      <c r="U1327" t="s">
        <v>51</v>
      </c>
    </row>
    <row r="1328" spans="1:21" x14ac:dyDescent="0.3">
      <c r="A1328" t="s">
        <v>42</v>
      </c>
      <c r="B1328" t="s">
        <v>548</v>
      </c>
      <c r="C1328" t="s">
        <v>67</v>
      </c>
      <c r="D1328" t="s">
        <v>228</v>
      </c>
      <c r="E1328" s="2">
        <v>3321.48</v>
      </c>
      <c r="F1328" s="2">
        <v>3</v>
      </c>
      <c r="G1328" s="2">
        <v>350</v>
      </c>
      <c r="H1328" s="2">
        <v>1162518</v>
      </c>
      <c r="I1328">
        <v>174377.7</v>
      </c>
      <c r="J1328" s="2">
        <v>988140.3</v>
      </c>
      <c r="K1328" s="2">
        <v>988.14</v>
      </c>
      <c r="L1328" s="2">
        <v>9964.44</v>
      </c>
      <c r="M1328" s="2">
        <v>978175.86</v>
      </c>
      <c r="N1328" s="2">
        <v>978.18</v>
      </c>
      <c r="O1328" s="3">
        <v>45247</v>
      </c>
      <c r="P1328" t="s">
        <v>76</v>
      </c>
      <c r="Q1328" t="s">
        <v>77</v>
      </c>
      <c r="R1328">
        <v>2023</v>
      </c>
      <c r="S1328" t="s">
        <v>549</v>
      </c>
      <c r="T1328" t="s">
        <v>70</v>
      </c>
      <c r="U1328" t="s">
        <v>41</v>
      </c>
    </row>
    <row r="1329" spans="1:21" x14ac:dyDescent="0.3">
      <c r="A1329" t="s">
        <v>42</v>
      </c>
      <c r="B1329" t="s">
        <v>354</v>
      </c>
      <c r="C1329" t="s">
        <v>67</v>
      </c>
      <c r="D1329" t="s">
        <v>68</v>
      </c>
      <c r="E1329" s="2">
        <v>2463.58</v>
      </c>
      <c r="F1329" s="2">
        <v>3</v>
      </c>
      <c r="G1329" s="2">
        <v>350</v>
      </c>
      <c r="H1329" s="2">
        <v>862253</v>
      </c>
      <c r="I1329">
        <v>43112.65</v>
      </c>
      <c r="J1329" s="2">
        <v>819140.35</v>
      </c>
      <c r="K1329" s="2">
        <v>819.14</v>
      </c>
      <c r="L1329" s="2">
        <v>7390.74</v>
      </c>
      <c r="M1329" s="2">
        <v>811749.61</v>
      </c>
      <c r="N1329" s="2">
        <v>811.75</v>
      </c>
      <c r="O1329" s="3">
        <v>45248</v>
      </c>
      <c r="P1329" t="s">
        <v>76</v>
      </c>
      <c r="Q1329" t="s">
        <v>77</v>
      </c>
      <c r="R1329">
        <v>2023</v>
      </c>
      <c r="S1329" t="s">
        <v>355</v>
      </c>
      <c r="T1329" t="s">
        <v>70</v>
      </c>
      <c r="U1329" t="s">
        <v>46</v>
      </c>
    </row>
    <row r="1330" spans="1:21" x14ac:dyDescent="0.3">
      <c r="A1330" t="s">
        <v>47</v>
      </c>
      <c r="B1330" t="s">
        <v>448</v>
      </c>
      <c r="C1330" t="s">
        <v>95</v>
      </c>
      <c r="D1330" t="s">
        <v>68</v>
      </c>
      <c r="E1330" s="2">
        <v>863.47</v>
      </c>
      <c r="F1330" s="2">
        <v>260</v>
      </c>
      <c r="G1330" s="2">
        <v>12</v>
      </c>
      <c r="H1330" s="2">
        <v>10361.64</v>
      </c>
      <c r="I1330">
        <v>518.08000000000004</v>
      </c>
      <c r="J1330" s="2">
        <v>9843.56</v>
      </c>
      <c r="K1330" s="2">
        <v>9.84</v>
      </c>
      <c r="L1330" s="2">
        <v>224502.2</v>
      </c>
      <c r="M1330" s="2">
        <v>-214658.64</v>
      </c>
      <c r="N1330" s="2">
        <v>-214.66</v>
      </c>
      <c r="O1330" s="3">
        <v>45248</v>
      </c>
      <c r="P1330" t="s">
        <v>76</v>
      </c>
      <c r="Q1330" t="s">
        <v>77</v>
      </c>
      <c r="R1330">
        <v>2023</v>
      </c>
      <c r="S1330" t="s">
        <v>449</v>
      </c>
      <c r="T1330" t="s">
        <v>97</v>
      </c>
      <c r="U1330" t="s">
        <v>51</v>
      </c>
    </row>
    <row r="1331" spans="1:21" x14ac:dyDescent="0.3">
      <c r="A1331" t="s">
        <v>38</v>
      </c>
      <c r="B1331" t="s">
        <v>370</v>
      </c>
      <c r="C1331" t="s">
        <v>95</v>
      </c>
      <c r="D1331" t="s">
        <v>24</v>
      </c>
      <c r="E1331" s="2">
        <v>290.02</v>
      </c>
      <c r="F1331" s="2">
        <v>260</v>
      </c>
      <c r="G1331" s="2">
        <v>300</v>
      </c>
      <c r="H1331" s="2">
        <v>87006</v>
      </c>
      <c r="I1331">
        <v>0</v>
      </c>
      <c r="J1331" s="2">
        <v>87006</v>
      </c>
      <c r="K1331" s="2">
        <v>87.01</v>
      </c>
      <c r="L1331" s="2">
        <v>75405.2</v>
      </c>
      <c r="M1331" s="2">
        <v>11600.8</v>
      </c>
      <c r="N1331" s="2">
        <v>11.6</v>
      </c>
      <c r="O1331" s="3">
        <v>45249</v>
      </c>
      <c r="P1331" t="s">
        <v>76</v>
      </c>
      <c r="Q1331" t="s">
        <v>77</v>
      </c>
      <c r="R1331">
        <v>2023</v>
      </c>
      <c r="S1331" t="s">
        <v>371</v>
      </c>
      <c r="T1331" t="s">
        <v>97</v>
      </c>
      <c r="U1331" t="s">
        <v>59</v>
      </c>
    </row>
    <row r="1332" spans="1:21" x14ac:dyDescent="0.3">
      <c r="A1332" t="s">
        <v>38</v>
      </c>
      <c r="B1332" t="s">
        <v>488</v>
      </c>
      <c r="C1332" t="s">
        <v>56</v>
      </c>
      <c r="D1332" t="s">
        <v>68</v>
      </c>
      <c r="E1332" s="2">
        <v>456.59</v>
      </c>
      <c r="F1332" s="2">
        <v>120</v>
      </c>
      <c r="G1332" s="2">
        <v>300</v>
      </c>
      <c r="H1332" s="2">
        <v>136977</v>
      </c>
      <c r="I1332">
        <v>6848.85</v>
      </c>
      <c r="J1332" s="2">
        <v>130128.15</v>
      </c>
      <c r="K1332" s="2">
        <v>130.13</v>
      </c>
      <c r="L1332" s="2">
        <v>54790.8</v>
      </c>
      <c r="M1332" s="2">
        <v>75337.350000000006</v>
      </c>
      <c r="N1332" s="2">
        <v>75.34</v>
      </c>
      <c r="O1332" s="3">
        <v>45250</v>
      </c>
      <c r="P1332" t="s">
        <v>76</v>
      </c>
      <c r="Q1332" t="s">
        <v>77</v>
      </c>
      <c r="R1332">
        <v>2023</v>
      </c>
      <c r="S1332" t="s">
        <v>489</v>
      </c>
      <c r="T1332" t="s">
        <v>58</v>
      </c>
      <c r="U1332" t="s">
        <v>29</v>
      </c>
    </row>
    <row r="1333" spans="1:21" x14ac:dyDescent="0.3">
      <c r="A1333" t="s">
        <v>30</v>
      </c>
      <c r="B1333" t="s">
        <v>514</v>
      </c>
      <c r="C1333" t="s">
        <v>56</v>
      </c>
      <c r="D1333" t="s">
        <v>228</v>
      </c>
      <c r="E1333" s="2">
        <v>1434.77</v>
      </c>
      <c r="F1333" s="2">
        <v>120</v>
      </c>
      <c r="G1333" s="2">
        <v>15</v>
      </c>
      <c r="H1333" s="2">
        <v>21521.55</v>
      </c>
      <c r="I1333">
        <v>3228.23</v>
      </c>
      <c r="J1333" s="2">
        <v>18293.32</v>
      </c>
      <c r="K1333" s="2">
        <v>18.29</v>
      </c>
      <c r="L1333" s="2">
        <v>172172.4</v>
      </c>
      <c r="M1333" s="2">
        <v>-153879.07999999999</v>
      </c>
      <c r="N1333" s="2">
        <v>-153.88</v>
      </c>
      <c r="O1333" s="3">
        <v>45250</v>
      </c>
      <c r="P1333" t="s">
        <v>76</v>
      </c>
      <c r="Q1333" t="s">
        <v>77</v>
      </c>
      <c r="R1333">
        <v>2023</v>
      </c>
      <c r="S1333" t="s">
        <v>515</v>
      </c>
      <c r="T1333" t="s">
        <v>58</v>
      </c>
      <c r="U1333" t="s">
        <v>65</v>
      </c>
    </row>
    <row r="1334" spans="1:21" x14ac:dyDescent="0.3">
      <c r="A1334" t="s">
        <v>30</v>
      </c>
      <c r="B1334" t="s">
        <v>352</v>
      </c>
      <c r="C1334" t="s">
        <v>32</v>
      </c>
      <c r="D1334" t="s">
        <v>158</v>
      </c>
      <c r="E1334" s="2">
        <v>733.99</v>
      </c>
      <c r="F1334" s="2">
        <v>10</v>
      </c>
      <c r="G1334" s="2">
        <v>15</v>
      </c>
      <c r="H1334" s="2">
        <v>11009.85</v>
      </c>
      <c r="I1334">
        <v>1100.99</v>
      </c>
      <c r="J1334" s="2">
        <v>9908.86</v>
      </c>
      <c r="K1334" s="2">
        <v>9.91</v>
      </c>
      <c r="L1334" s="2">
        <v>7339.9</v>
      </c>
      <c r="M1334" s="2">
        <v>2568.96</v>
      </c>
      <c r="N1334" s="2">
        <v>2.57</v>
      </c>
      <c r="O1334" s="3">
        <v>45251</v>
      </c>
      <c r="P1334" t="s">
        <v>76</v>
      </c>
      <c r="Q1334" t="s">
        <v>77</v>
      </c>
      <c r="R1334">
        <v>2023</v>
      </c>
      <c r="S1334" t="s">
        <v>353</v>
      </c>
      <c r="T1334" t="s">
        <v>36</v>
      </c>
      <c r="U1334" t="s">
        <v>37</v>
      </c>
    </row>
    <row r="1335" spans="1:21" x14ac:dyDescent="0.3">
      <c r="A1335" t="s">
        <v>21</v>
      </c>
      <c r="B1335" t="s">
        <v>578</v>
      </c>
      <c r="C1335" t="s">
        <v>32</v>
      </c>
      <c r="D1335" t="s">
        <v>68</v>
      </c>
      <c r="E1335" s="2">
        <v>2737.5</v>
      </c>
      <c r="F1335" s="2">
        <v>10</v>
      </c>
      <c r="G1335" s="2">
        <v>125</v>
      </c>
      <c r="H1335" s="2">
        <v>342187.5</v>
      </c>
      <c r="I1335">
        <v>17109.38</v>
      </c>
      <c r="J1335" s="2">
        <v>325078.12</v>
      </c>
      <c r="K1335" s="2">
        <v>325.08</v>
      </c>
      <c r="L1335" s="2">
        <v>27375</v>
      </c>
      <c r="M1335" s="2">
        <v>297703.12</v>
      </c>
      <c r="N1335" s="2">
        <v>297.7</v>
      </c>
      <c r="O1335" s="3">
        <v>45251</v>
      </c>
      <c r="P1335" t="s">
        <v>76</v>
      </c>
      <c r="Q1335" t="s">
        <v>77</v>
      </c>
      <c r="R1335">
        <v>2023</v>
      </c>
      <c r="S1335" t="s">
        <v>579</v>
      </c>
      <c r="T1335" t="s">
        <v>36</v>
      </c>
      <c r="U1335" t="s">
        <v>51</v>
      </c>
    </row>
    <row r="1336" spans="1:21" x14ac:dyDescent="0.3">
      <c r="A1336" t="s">
        <v>38</v>
      </c>
      <c r="B1336" t="s">
        <v>620</v>
      </c>
      <c r="C1336" t="s">
        <v>95</v>
      </c>
      <c r="D1336" t="s">
        <v>24</v>
      </c>
      <c r="E1336" s="2">
        <v>444.09</v>
      </c>
      <c r="F1336" s="2">
        <v>260</v>
      </c>
      <c r="G1336" s="2">
        <v>300</v>
      </c>
      <c r="H1336" s="2">
        <v>133227</v>
      </c>
      <c r="I1336">
        <v>0</v>
      </c>
      <c r="J1336" s="2">
        <v>133227</v>
      </c>
      <c r="K1336" s="2">
        <v>133.22999999999999</v>
      </c>
      <c r="L1336" s="2">
        <v>115463.4</v>
      </c>
      <c r="M1336" s="2">
        <v>17763.599999999999</v>
      </c>
      <c r="N1336" s="2">
        <v>17.760000000000002</v>
      </c>
      <c r="O1336" s="3">
        <v>45252</v>
      </c>
      <c r="P1336" t="s">
        <v>76</v>
      </c>
      <c r="Q1336" t="s">
        <v>77</v>
      </c>
      <c r="R1336">
        <v>2023</v>
      </c>
      <c r="S1336" t="s">
        <v>621</v>
      </c>
      <c r="T1336" t="s">
        <v>97</v>
      </c>
      <c r="U1336" t="s">
        <v>65</v>
      </c>
    </row>
    <row r="1337" spans="1:21" x14ac:dyDescent="0.3">
      <c r="A1337" t="s">
        <v>38</v>
      </c>
      <c r="B1337" t="s">
        <v>422</v>
      </c>
      <c r="C1337" t="s">
        <v>32</v>
      </c>
      <c r="D1337" t="s">
        <v>68</v>
      </c>
      <c r="E1337" s="2">
        <v>363.04</v>
      </c>
      <c r="F1337" s="2">
        <v>10</v>
      </c>
      <c r="G1337" s="2">
        <v>300</v>
      </c>
      <c r="H1337" s="2">
        <v>108912</v>
      </c>
      <c r="I1337">
        <v>5445.6</v>
      </c>
      <c r="J1337" s="2">
        <v>103466.4</v>
      </c>
      <c r="K1337" s="2">
        <v>103.47</v>
      </c>
      <c r="L1337" s="2">
        <v>3630.4</v>
      </c>
      <c r="M1337" s="2">
        <v>99836</v>
      </c>
      <c r="N1337" s="2">
        <v>99.84</v>
      </c>
      <c r="O1337" s="3">
        <v>45254</v>
      </c>
      <c r="P1337" t="s">
        <v>76</v>
      </c>
      <c r="Q1337" t="s">
        <v>77</v>
      </c>
      <c r="R1337">
        <v>2023</v>
      </c>
      <c r="S1337" t="s">
        <v>423</v>
      </c>
      <c r="T1337" t="s">
        <v>36</v>
      </c>
      <c r="U1337" t="s">
        <v>51</v>
      </c>
    </row>
    <row r="1338" spans="1:21" x14ac:dyDescent="0.3">
      <c r="A1338" t="s">
        <v>42</v>
      </c>
      <c r="B1338" t="s">
        <v>392</v>
      </c>
      <c r="C1338" t="s">
        <v>67</v>
      </c>
      <c r="D1338" t="s">
        <v>68</v>
      </c>
      <c r="E1338" s="2">
        <v>3085.21</v>
      </c>
      <c r="F1338" s="2">
        <v>3</v>
      </c>
      <c r="G1338" s="2">
        <v>350</v>
      </c>
      <c r="H1338" s="2">
        <v>1079823.5</v>
      </c>
      <c r="I1338">
        <v>53991.18</v>
      </c>
      <c r="J1338" s="2">
        <v>1025832.32</v>
      </c>
      <c r="K1338" s="2">
        <v>1025.83</v>
      </c>
      <c r="L1338" s="2">
        <v>9255.6299999999992</v>
      </c>
      <c r="M1338" s="2">
        <v>1016576.69</v>
      </c>
      <c r="N1338" s="2">
        <v>1016.58</v>
      </c>
      <c r="O1338" s="3">
        <v>45255</v>
      </c>
      <c r="P1338" t="s">
        <v>76</v>
      </c>
      <c r="Q1338" t="s">
        <v>77</v>
      </c>
      <c r="R1338">
        <v>2023</v>
      </c>
      <c r="S1338" t="s">
        <v>393</v>
      </c>
      <c r="T1338" t="s">
        <v>70</v>
      </c>
      <c r="U1338" t="s">
        <v>29</v>
      </c>
    </row>
    <row r="1339" spans="1:21" x14ac:dyDescent="0.3">
      <c r="A1339" t="s">
        <v>47</v>
      </c>
      <c r="B1339" t="s">
        <v>492</v>
      </c>
      <c r="C1339" t="s">
        <v>95</v>
      </c>
      <c r="D1339" t="s">
        <v>24</v>
      </c>
      <c r="E1339" s="2">
        <v>883.18</v>
      </c>
      <c r="F1339" s="2">
        <v>260</v>
      </c>
      <c r="G1339" s="2">
        <v>12</v>
      </c>
      <c r="H1339" s="2">
        <v>10598.16</v>
      </c>
      <c r="I1339">
        <v>0</v>
      </c>
      <c r="J1339" s="2">
        <v>10598.16</v>
      </c>
      <c r="K1339" s="2">
        <v>10.6</v>
      </c>
      <c r="L1339" s="2">
        <v>229626.8</v>
      </c>
      <c r="M1339" s="2">
        <v>-219028.64</v>
      </c>
      <c r="N1339" s="2">
        <v>-219.03</v>
      </c>
      <c r="O1339" s="3">
        <v>45256</v>
      </c>
      <c r="P1339" t="s">
        <v>76</v>
      </c>
      <c r="Q1339" t="s">
        <v>77</v>
      </c>
      <c r="R1339">
        <v>2023</v>
      </c>
      <c r="S1339" t="s">
        <v>493</v>
      </c>
      <c r="T1339" t="s">
        <v>97</v>
      </c>
      <c r="U1339" t="s">
        <v>29</v>
      </c>
    </row>
    <row r="1340" spans="1:21" x14ac:dyDescent="0.3">
      <c r="A1340" t="s">
        <v>30</v>
      </c>
      <c r="B1340" t="s">
        <v>618</v>
      </c>
      <c r="C1340" t="s">
        <v>95</v>
      </c>
      <c r="D1340" t="s">
        <v>158</v>
      </c>
      <c r="E1340" s="2">
        <v>579.63</v>
      </c>
      <c r="F1340" s="2">
        <v>260</v>
      </c>
      <c r="G1340" s="2">
        <v>15</v>
      </c>
      <c r="H1340" s="2">
        <v>8694.4500000000007</v>
      </c>
      <c r="I1340">
        <v>869.45</v>
      </c>
      <c r="J1340" s="2">
        <v>7825</v>
      </c>
      <c r="K1340" s="2">
        <v>7.83</v>
      </c>
      <c r="L1340" s="2">
        <v>150703.79999999999</v>
      </c>
      <c r="M1340" s="2">
        <v>-142878.79999999999</v>
      </c>
      <c r="N1340" s="2">
        <v>-142.88</v>
      </c>
      <c r="O1340" s="3">
        <v>45256</v>
      </c>
      <c r="P1340" t="s">
        <v>76</v>
      </c>
      <c r="Q1340" t="s">
        <v>77</v>
      </c>
      <c r="R1340">
        <v>2023</v>
      </c>
      <c r="S1340" t="s">
        <v>619</v>
      </c>
      <c r="T1340" t="s">
        <v>97</v>
      </c>
      <c r="U1340" t="s">
        <v>29</v>
      </c>
    </row>
    <row r="1341" spans="1:21" x14ac:dyDescent="0.3">
      <c r="A1341" t="s">
        <v>42</v>
      </c>
      <c r="B1341" t="s">
        <v>350</v>
      </c>
      <c r="C1341" t="s">
        <v>95</v>
      </c>
      <c r="D1341" t="s">
        <v>158</v>
      </c>
      <c r="E1341" s="2">
        <v>2988.94</v>
      </c>
      <c r="F1341" s="2">
        <v>260</v>
      </c>
      <c r="G1341" s="2">
        <v>350</v>
      </c>
      <c r="H1341" s="2">
        <v>1046129</v>
      </c>
      <c r="I1341">
        <v>104612.9</v>
      </c>
      <c r="J1341" s="2">
        <v>941516.1</v>
      </c>
      <c r="K1341" s="2">
        <v>941.52</v>
      </c>
      <c r="L1341" s="2">
        <v>777124.4</v>
      </c>
      <c r="M1341" s="2">
        <v>164391.70000000001</v>
      </c>
      <c r="N1341" s="2">
        <v>164.39</v>
      </c>
      <c r="O1341" s="3">
        <v>45256</v>
      </c>
      <c r="P1341" t="s">
        <v>76</v>
      </c>
      <c r="Q1341" t="s">
        <v>77</v>
      </c>
      <c r="R1341">
        <v>2023</v>
      </c>
      <c r="S1341" t="s">
        <v>351</v>
      </c>
      <c r="T1341" t="s">
        <v>97</v>
      </c>
      <c r="U1341" t="s">
        <v>54</v>
      </c>
    </row>
    <row r="1342" spans="1:21" x14ac:dyDescent="0.3">
      <c r="A1342" t="s">
        <v>21</v>
      </c>
      <c r="B1342" t="s">
        <v>520</v>
      </c>
      <c r="C1342" t="s">
        <v>56</v>
      </c>
      <c r="D1342" t="s">
        <v>228</v>
      </c>
      <c r="E1342" s="2">
        <v>1462.34</v>
      </c>
      <c r="F1342" s="2">
        <v>120</v>
      </c>
      <c r="G1342" s="2">
        <v>125</v>
      </c>
      <c r="H1342" s="2">
        <v>182792.5</v>
      </c>
      <c r="I1342">
        <v>27418.880000000001</v>
      </c>
      <c r="J1342" s="2">
        <v>155373.62</v>
      </c>
      <c r="K1342" s="2">
        <v>155.37</v>
      </c>
      <c r="L1342" s="2">
        <v>175480.8</v>
      </c>
      <c r="M1342" s="2">
        <v>-20107.18</v>
      </c>
      <c r="N1342" s="2">
        <v>-20.11</v>
      </c>
      <c r="O1342" s="3">
        <v>45256</v>
      </c>
      <c r="P1342" t="s">
        <v>76</v>
      </c>
      <c r="Q1342" t="s">
        <v>77</v>
      </c>
      <c r="R1342">
        <v>2023</v>
      </c>
      <c r="S1342" t="s">
        <v>521</v>
      </c>
      <c r="T1342" t="s">
        <v>58</v>
      </c>
      <c r="U1342" t="s">
        <v>59</v>
      </c>
    </row>
    <row r="1343" spans="1:21" x14ac:dyDescent="0.3">
      <c r="A1343" t="s">
        <v>21</v>
      </c>
      <c r="B1343" t="s">
        <v>430</v>
      </c>
      <c r="C1343" t="s">
        <v>56</v>
      </c>
      <c r="D1343" t="s">
        <v>228</v>
      </c>
      <c r="E1343" s="2">
        <v>2733.55</v>
      </c>
      <c r="F1343" s="2">
        <v>120</v>
      </c>
      <c r="G1343" s="2">
        <v>125</v>
      </c>
      <c r="H1343" s="2">
        <v>341693.75</v>
      </c>
      <c r="I1343">
        <v>51254.06</v>
      </c>
      <c r="J1343" s="2">
        <v>290439.69</v>
      </c>
      <c r="K1343" s="2">
        <v>290.44</v>
      </c>
      <c r="L1343" s="2">
        <v>328026</v>
      </c>
      <c r="M1343" s="2">
        <v>-37586.31</v>
      </c>
      <c r="N1343" s="2">
        <v>-37.590000000000003</v>
      </c>
      <c r="O1343" s="3">
        <v>45257</v>
      </c>
      <c r="P1343" t="s">
        <v>76</v>
      </c>
      <c r="Q1343" t="s">
        <v>77</v>
      </c>
      <c r="R1343">
        <v>2023</v>
      </c>
      <c r="S1343" t="s">
        <v>431</v>
      </c>
      <c r="T1343" t="s">
        <v>58</v>
      </c>
      <c r="U1343" t="s">
        <v>37</v>
      </c>
    </row>
    <row r="1344" spans="1:21" x14ac:dyDescent="0.3">
      <c r="A1344" t="s">
        <v>30</v>
      </c>
      <c r="B1344" t="s">
        <v>470</v>
      </c>
      <c r="C1344" t="s">
        <v>67</v>
      </c>
      <c r="D1344" t="s">
        <v>228</v>
      </c>
      <c r="E1344" s="2">
        <v>1341.03</v>
      </c>
      <c r="F1344" s="2">
        <v>3</v>
      </c>
      <c r="G1344" s="2">
        <v>15</v>
      </c>
      <c r="H1344" s="2">
        <v>20115.45</v>
      </c>
      <c r="I1344">
        <v>3017.32</v>
      </c>
      <c r="J1344" s="2">
        <v>17098.13</v>
      </c>
      <c r="K1344" s="2">
        <v>17.100000000000001</v>
      </c>
      <c r="L1344" s="2">
        <v>4023.09</v>
      </c>
      <c r="M1344" s="2">
        <v>13075.04</v>
      </c>
      <c r="N1344" s="2">
        <v>13.08</v>
      </c>
      <c r="O1344" s="3">
        <v>45257</v>
      </c>
      <c r="P1344" t="s">
        <v>76</v>
      </c>
      <c r="Q1344" t="s">
        <v>77</v>
      </c>
      <c r="R1344">
        <v>2023</v>
      </c>
      <c r="S1344" t="s">
        <v>471</v>
      </c>
      <c r="T1344" t="s">
        <v>70</v>
      </c>
      <c r="U1344" t="s">
        <v>29</v>
      </c>
    </row>
    <row r="1345" spans="1:21" x14ac:dyDescent="0.3">
      <c r="A1345" t="s">
        <v>30</v>
      </c>
      <c r="B1345" t="s">
        <v>360</v>
      </c>
      <c r="C1345" t="s">
        <v>67</v>
      </c>
      <c r="D1345" t="s">
        <v>158</v>
      </c>
      <c r="E1345" s="2">
        <v>1000.35</v>
      </c>
      <c r="F1345" s="2">
        <v>3</v>
      </c>
      <c r="G1345" s="2">
        <v>15</v>
      </c>
      <c r="H1345" s="2">
        <v>15005.25</v>
      </c>
      <c r="I1345">
        <v>1500.53</v>
      </c>
      <c r="J1345" s="2">
        <v>13504.72</v>
      </c>
      <c r="K1345" s="2">
        <v>13.5</v>
      </c>
      <c r="L1345" s="2">
        <v>3001.05</v>
      </c>
      <c r="M1345" s="2">
        <v>10503.67</v>
      </c>
      <c r="N1345" s="2">
        <v>10.5</v>
      </c>
      <c r="O1345" s="3">
        <v>45257</v>
      </c>
      <c r="P1345" t="s">
        <v>76</v>
      </c>
      <c r="Q1345" t="s">
        <v>77</v>
      </c>
      <c r="R1345">
        <v>2023</v>
      </c>
      <c r="S1345" t="s">
        <v>361</v>
      </c>
      <c r="T1345" t="s">
        <v>70</v>
      </c>
      <c r="U1345" t="s">
        <v>59</v>
      </c>
    </row>
    <row r="1346" spans="1:21" x14ac:dyDescent="0.3">
      <c r="A1346" t="s">
        <v>21</v>
      </c>
      <c r="B1346" t="s">
        <v>570</v>
      </c>
      <c r="C1346" t="s">
        <v>56</v>
      </c>
      <c r="D1346" t="s">
        <v>158</v>
      </c>
      <c r="E1346" s="2">
        <v>1710.76</v>
      </c>
      <c r="F1346" s="2">
        <v>120</v>
      </c>
      <c r="G1346" s="2">
        <v>125</v>
      </c>
      <c r="H1346" s="2">
        <v>213845</v>
      </c>
      <c r="I1346">
        <v>21384.5</v>
      </c>
      <c r="J1346" s="2">
        <v>192460.5</v>
      </c>
      <c r="K1346" s="2">
        <v>192.46</v>
      </c>
      <c r="L1346" s="2">
        <v>205291.2</v>
      </c>
      <c r="M1346" s="2">
        <v>-12830.7</v>
      </c>
      <c r="N1346" s="2">
        <v>-12.83</v>
      </c>
      <c r="O1346" s="3">
        <v>45258</v>
      </c>
      <c r="P1346" t="s">
        <v>76</v>
      </c>
      <c r="Q1346" t="s">
        <v>77</v>
      </c>
      <c r="R1346">
        <v>2023</v>
      </c>
      <c r="S1346" t="s">
        <v>571</v>
      </c>
      <c r="T1346" t="s">
        <v>58</v>
      </c>
      <c r="U1346" t="s">
        <v>51</v>
      </c>
    </row>
    <row r="1347" spans="1:21" x14ac:dyDescent="0.3">
      <c r="A1347" t="s">
        <v>47</v>
      </c>
      <c r="B1347" t="s">
        <v>338</v>
      </c>
      <c r="C1347" t="s">
        <v>56</v>
      </c>
      <c r="D1347" t="s">
        <v>24</v>
      </c>
      <c r="E1347" s="2">
        <v>1438.69</v>
      </c>
      <c r="F1347" s="2">
        <v>120</v>
      </c>
      <c r="G1347" s="2">
        <v>12</v>
      </c>
      <c r="H1347" s="2">
        <v>17264.28</v>
      </c>
      <c r="I1347">
        <v>0</v>
      </c>
      <c r="J1347" s="2">
        <v>17264.28</v>
      </c>
      <c r="K1347" s="2">
        <v>17.260000000000002</v>
      </c>
      <c r="L1347" s="2">
        <v>172642.8</v>
      </c>
      <c r="M1347" s="2">
        <v>-155378.51999999999</v>
      </c>
      <c r="N1347" s="2">
        <v>-155.38</v>
      </c>
      <c r="O1347" s="3">
        <v>45258</v>
      </c>
      <c r="P1347" t="s">
        <v>76</v>
      </c>
      <c r="Q1347" t="s">
        <v>77</v>
      </c>
      <c r="R1347">
        <v>2023</v>
      </c>
      <c r="S1347" t="s">
        <v>339</v>
      </c>
      <c r="T1347" t="s">
        <v>58</v>
      </c>
      <c r="U1347" t="s">
        <v>59</v>
      </c>
    </row>
    <row r="1348" spans="1:21" x14ac:dyDescent="0.3">
      <c r="A1348" t="s">
        <v>47</v>
      </c>
      <c r="B1348" t="s">
        <v>406</v>
      </c>
      <c r="C1348" t="s">
        <v>56</v>
      </c>
      <c r="D1348" t="s">
        <v>68</v>
      </c>
      <c r="E1348" s="2">
        <v>727.56</v>
      </c>
      <c r="F1348" s="2">
        <v>120</v>
      </c>
      <c r="G1348" s="2">
        <v>12</v>
      </c>
      <c r="H1348" s="2">
        <v>8730.7199999999993</v>
      </c>
      <c r="I1348">
        <v>436.54</v>
      </c>
      <c r="J1348" s="2">
        <v>8294.18</v>
      </c>
      <c r="K1348" s="2">
        <v>8.2899999999999991</v>
      </c>
      <c r="L1348" s="2">
        <v>87307.199999999997</v>
      </c>
      <c r="M1348" s="2">
        <v>-79013.02</v>
      </c>
      <c r="N1348" s="2">
        <v>-79.010000000000005</v>
      </c>
      <c r="O1348" s="3">
        <v>45259</v>
      </c>
      <c r="P1348" t="s">
        <v>76</v>
      </c>
      <c r="Q1348" t="s">
        <v>77</v>
      </c>
      <c r="R1348">
        <v>2023</v>
      </c>
      <c r="S1348" t="s">
        <v>407</v>
      </c>
      <c r="T1348" t="s">
        <v>58</v>
      </c>
      <c r="U1348" t="s">
        <v>59</v>
      </c>
    </row>
    <row r="1349" spans="1:21" x14ac:dyDescent="0.3">
      <c r="A1349" t="s">
        <v>21</v>
      </c>
      <c r="B1349" t="s">
        <v>332</v>
      </c>
      <c r="C1349" t="s">
        <v>95</v>
      </c>
      <c r="D1349" t="s">
        <v>228</v>
      </c>
      <c r="E1349" s="2">
        <v>2041.44</v>
      </c>
      <c r="F1349" s="2">
        <v>260</v>
      </c>
      <c r="G1349" s="2">
        <v>125</v>
      </c>
      <c r="H1349" s="2">
        <v>255180</v>
      </c>
      <c r="I1349">
        <v>38277</v>
      </c>
      <c r="J1349" s="2">
        <v>216903</v>
      </c>
      <c r="K1349" s="2">
        <v>216.9</v>
      </c>
      <c r="L1349" s="2">
        <v>530774.4</v>
      </c>
      <c r="M1349" s="2">
        <v>-313871.40000000002</v>
      </c>
      <c r="N1349" s="2">
        <v>-313.87</v>
      </c>
      <c r="O1349" s="3">
        <v>45259</v>
      </c>
      <c r="P1349" t="s">
        <v>76</v>
      </c>
      <c r="Q1349" t="s">
        <v>77</v>
      </c>
      <c r="R1349">
        <v>2023</v>
      </c>
      <c r="S1349" t="s">
        <v>333</v>
      </c>
      <c r="T1349" t="s">
        <v>97</v>
      </c>
      <c r="U1349" t="s">
        <v>46</v>
      </c>
    </row>
    <row r="1350" spans="1:21" x14ac:dyDescent="0.3">
      <c r="A1350" t="s">
        <v>30</v>
      </c>
      <c r="B1350" t="s">
        <v>460</v>
      </c>
      <c r="C1350" t="s">
        <v>67</v>
      </c>
      <c r="D1350" t="s">
        <v>68</v>
      </c>
      <c r="E1350" s="2">
        <v>1139.7</v>
      </c>
      <c r="F1350" s="2">
        <v>3</v>
      </c>
      <c r="G1350" s="2">
        <v>15</v>
      </c>
      <c r="H1350" s="2">
        <v>17095.5</v>
      </c>
      <c r="I1350">
        <v>854.78</v>
      </c>
      <c r="J1350" s="2">
        <v>16240.72</v>
      </c>
      <c r="K1350" s="2">
        <v>16.239999999999998</v>
      </c>
      <c r="L1350" s="2">
        <v>3419.1</v>
      </c>
      <c r="M1350" s="2">
        <v>12821.62</v>
      </c>
      <c r="N1350" s="2">
        <v>12.82</v>
      </c>
      <c r="O1350" s="3">
        <v>45259</v>
      </c>
      <c r="P1350" t="s">
        <v>76</v>
      </c>
      <c r="Q1350" t="s">
        <v>77</v>
      </c>
      <c r="R1350">
        <v>2023</v>
      </c>
      <c r="S1350" t="s">
        <v>461</v>
      </c>
      <c r="T1350" t="s">
        <v>70</v>
      </c>
      <c r="U1350" t="s">
        <v>51</v>
      </c>
    </row>
    <row r="1351" spans="1:21" x14ac:dyDescent="0.3">
      <c r="A1351" t="s">
        <v>42</v>
      </c>
      <c r="B1351" t="s">
        <v>364</v>
      </c>
      <c r="C1351" t="s">
        <v>67</v>
      </c>
      <c r="D1351" t="s">
        <v>68</v>
      </c>
      <c r="E1351" s="2">
        <v>1620.27</v>
      </c>
      <c r="F1351" s="2">
        <v>3</v>
      </c>
      <c r="G1351" s="2">
        <v>350</v>
      </c>
      <c r="H1351" s="2">
        <v>567094.5</v>
      </c>
      <c r="I1351">
        <v>28354.73</v>
      </c>
      <c r="J1351" s="2">
        <v>538739.77</v>
      </c>
      <c r="K1351" s="2">
        <v>538.74</v>
      </c>
      <c r="L1351" s="2">
        <v>4860.8100000000004</v>
      </c>
      <c r="M1351" s="2">
        <v>533878.96</v>
      </c>
      <c r="N1351" s="2">
        <v>533.88</v>
      </c>
      <c r="O1351" s="3">
        <v>45259</v>
      </c>
      <c r="P1351" t="s">
        <v>76</v>
      </c>
      <c r="Q1351" t="s">
        <v>77</v>
      </c>
      <c r="R1351">
        <v>2023</v>
      </c>
      <c r="S1351" t="s">
        <v>365</v>
      </c>
      <c r="T1351" t="s">
        <v>70</v>
      </c>
      <c r="U1351" t="s">
        <v>41</v>
      </c>
    </row>
    <row r="1352" spans="1:21" x14ac:dyDescent="0.3">
      <c r="A1352" t="s">
        <v>47</v>
      </c>
      <c r="B1352" t="s">
        <v>438</v>
      </c>
      <c r="C1352" t="s">
        <v>95</v>
      </c>
      <c r="D1352" t="s">
        <v>68</v>
      </c>
      <c r="E1352" s="2">
        <v>1793.88</v>
      </c>
      <c r="F1352" s="2">
        <v>260</v>
      </c>
      <c r="G1352" s="2">
        <v>12</v>
      </c>
      <c r="H1352" s="2">
        <v>21526.560000000001</v>
      </c>
      <c r="I1352">
        <v>1076.33</v>
      </c>
      <c r="J1352" s="2">
        <v>20450.23</v>
      </c>
      <c r="K1352" s="2">
        <v>20.45</v>
      </c>
      <c r="L1352" s="2">
        <v>466408.8</v>
      </c>
      <c r="M1352" s="2">
        <v>-445958.57</v>
      </c>
      <c r="N1352" s="2">
        <v>-445.96</v>
      </c>
      <c r="O1352" s="3">
        <v>45259</v>
      </c>
      <c r="P1352" t="s">
        <v>76</v>
      </c>
      <c r="Q1352" t="s">
        <v>77</v>
      </c>
      <c r="R1352">
        <v>2023</v>
      </c>
      <c r="S1352" t="s">
        <v>439</v>
      </c>
      <c r="T1352" t="s">
        <v>97</v>
      </c>
      <c r="U1352" t="s">
        <v>51</v>
      </c>
    </row>
    <row r="1353" spans="1:21" x14ac:dyDescent="0.3">
      <c r="A1353" t="s">
        <v>30</v>
      </c>
      <c r="B1353" t="s">
        <v>440</v>
      </c>
      <c r="C1353" t="s">
        <v>61</v>
      </c>
      <c r="D1353" t="s">
        <v>68</v>
      </c>
      <c r="E1353" s="2">
        <v>1484.35</v>
      </c>
      <c r="F1353" s="2">
        <v>250</v>
      </c>
      <c r="G1353" s="2">
        <v>15</v>
      </c>
      <c r="H1353" s="2">
        <v>22265.25</v>
      </c>
      <c r="I1353">
        <v>1113.26</v>
      </c>
      <c r="J1353" s="2">
        <v>21151.99</v>
      </c>
      <c r="K1353" s="2">
        <v>21.15</v>
      </c>
      <c r="L1353" s="2">
        <v>371087.5</v>
      </c>
      <c r="M1353" s="2">
        <v>-349935.51</v>
      </c>
      <c r="N1353" s="2">
        <v>-349.94</v>
      </c>
      <c r="O1353" s="3">
        <v>45261</v>
      </c>
      <c r="P1353" t="s">
        <v>80</v>
      </c>
      <c r="Q1353" t="s">
        <v>77</v>
      </c>
      <c r="R1353">
        <v>2023</v>
      </c>
      <c r="S1353" t="s">
        <v>441</v>
      </c>
      <c r="T1353" t="s">
        <v>64</v>
      </c>
      <c r="U1353" t="s">
        <v>41</v>
      </c>
    </row>
    <row r="1354" spans="1:21" x14ac:dyDescent="0.3">
      <c r="A1354" t="s">
        <v>21</v>
      </c>
      <c r="B1354" t="s">
        <v>416</v>
      </c>
      <c r="C1354" t="s">
        <v>67</v>
      </c>
      <c r="D1354" t="s">
        <v>24</v>
      </c>
      <c r="E1354" s="2">
        <v>1368.27</v>
      </c>
      <c r="F1354" s="2">
        <v>3</v>
      </c>
      <c r="G1354" s="2">
        <v>125</v>
      </c>
      <c r="H1354" s="2">
        <v>171033.75</v>
      </c>
      <c r="I1354">
        <v>0</v>
      </c>
      <c r="J1354" s="2">
        <v>171033.75</v>
      </c>
      <c r="K1354" s="2">
        <v>171.03</v>
      </c>
      <c r="L1354" s="2">
        <v>4104.8100000000004</v>
      </c>
      <c r="M1354" s="2">
        <v>166928.94</v>
      </c>
      <c r="N1354" s="2">
        <v>166.93</v>
      </c>
      <c r="O1354" s="3">
        <v>45261</v>
      </c>
      <c r="P1354" t="s">
        <v>80</v>
      </c>
      <c r="Q1354" t="s">
        <v>77</v>
      </c>
      <c r="R1354">
        <v>2023</v>
      </c>
      <c r="S1354" t="s">
        <v>417</v>
      </c>
      <c r="T1354" t="s">
        <v>70</v>
      </c>
      <c r="U1354" t="s">
        <v>41</v>
      </c>
    </row>
    <row r="1355" spans="1:21" x14ac:dyDescent="0.3">
      <c r="A1355" t="s">
        <v>38</v>
      </c>
      <c r="B1355" t="s">
        <v>406</v>
      </c>
      <c r="C1355" t="s">
        <v>61</v>
      </c>
      <c r="D1355" t="s">
        <v>228</v>
      </c>
      <c r="E1355" s="2">
        <v>442.68</v>
      </c>
      <c r="F1355" s="2">
        <v>250</v>
      </c>
      <c r="G1355" s="2">
        <v>300</v>
      </c>
      <c r="H1355" s="2">
        <v>132804</v>
      </c>
      <c r="I1355">
        <v>19920.599999999999</v>
      </c>
      <c r="J1355" s="2">
        <v>112883.4</v>
      </c>
      <c r="K1355" s="2">
        <v>112.88</v>
      </c>
      <c r="L1355" s="2">
        <v>110670</v>
      </c>
      <c r="M1355" s="2">
        <v>2213.4</v>
      </c>
      <c r="N1355" s="2">
        <v>2.21</v>
      </c>
      <c r="O1355" s="3">
        <v>45261</v>
      </c>
      <c r="P1355" t="s">
        <v>80</v>
      </c>
      <c r="Q1355" t="s">
        <v>77</v>
      </c>
      <c r="R1355">
        <v>2023</v>
      </c>
      <c r="S1355" t="s">
        <v>407</v>
      </c>
      <c r="T1355" t="s">
        <v>64</v>
      </c>
      <c r="U1355" t="s">
        <v>51</v>
      </c>
    </row>
    <row r="1356" spans="1:21" x14ac:dyDescent="0.3">
      <c r="A1356" t="s">
        <v>30</v>
      </c>
      <c r="B1356" t="s">
        <v>566</v>
      </c>
      <c r="C1356" t="s">
        <v>23</v>
      </c>
      <c r="D1356" t="s">
        <v>68</v>
      </c>
      <c r="E1356" s="2">
        <v>777.12</v>
      </c>
      <c r="F1356" s="2">
        <v>5</v>
      </c>
      <c r="G1356" s="2">
        <v>15</v>
      </c>
      <c r="H1356" s="2">
        <v>11656.8</v>
      </c>
      <c r="I1356">
        <v>582.84</v>
      </c>
      <c r="J1356" s="2">
        <v>11073.96</v>
      </c>
      <c r="K1356" s="2">
        <v>11.07</v>
      </c>
      <c r="L1356" s="2">
        <v>3885.6</v>
      </c>
      <c r="M1356" s="2">
        <v>7188.36</v>
      </c>
      <c r="N1356" s="2">
        <v>7.19</v>
      </c>
      <c r="O1356" s="3">
        <v>45262</v>
      </c>
      <c r="P1356" t="s">
        <v>80</v>
      </c>
      <c r="Q1356" t="s">
        <v>77</v>
      </c>
      <c r="R1356">
        <v>2023</v>
      </c>
      <c r="S1356" t="s">
        <v>567</v>
      </c>
      <c r="T1356" t="s">
        <v>28</v>
      </c>
      <c r="U1356" t="s">
        <v>51</v>
      </c>
    </row>
    <row r="1357" spans="1:21" x14ac:dyDescent="0.3">
      <c r="A1357" t="s">
        <v>47</v>
      </c>
      <c r="B1357" t="s">
        <v>582</v>
      </c>
      <c r="C1357" t="s">
        <v>32</v>
      </c>
      <c r="D1357" t="s">
        <v>68</v>
      </c>
      <c r="E1357" s="2">
        <v>846.37</v>
      </c>
      <c r="F1357" s="2">
        <v>10</v>
      </c>
      <c r="G1357" s="2">
        <v>12</v>
      </c>
      <c r="H1357" s="2">
        <v>10156.44</v>
      </c>
      <c r="I1357">
        <v>507.82</v>
      </c>
      <c r="J1357" s="2">
        <v>9648.6200000000008</v>
      </c>
      <c r="K1357" s="2">
        <v>9.65</v>
      </c>
      <c r="L1357" s="2">
        <v>8463.7000000000007</v>
      </c>
      <c r="M1357" s="2">
        <v>1184.92</v>
      </c>
      <c r="N1357" s="2">
        <v>1.18</v>
      </c>
      <c r="O1357" s="3">
        <v>45262</v>
      </c>
      <c r="P1357" t="s">
        <v>80</v>
      </c>
      <c r="Q1357" t="s">
        <v>77</v>
      </c>
      <c r="R1357">
        <v>2023</v>
      </c>
      <c r="S1357" t="s">
        <v>583</v>
      </c>
      <c r="T1357" t="s">
        <v>36</v>
      </c>
      <c r="U1357" t="s">
        <v>29</v>
      </c>
    </row>
    <row r="1358" spans="1:21" x14ac:dyDescent="0.3">
      <c r="A1358" t="s">
        <v>21</v>
      </c>
      <c r="B1358" t="s">
        <v>538</v>
      </c>
      <c r="C1358" t="s">
        <v>95</v>
      </c>
      <c r="D1358" t="s">
        <v>228</v>
      </c>
      <c r="E1358" s="2">
        <v>1268.17</v>
      </c>
      <c r="F1358" s="2">
        <v>260</v>
      </c>
      <c r="G1358" s="2">
        <v>125</v>
      </c>
      <c r="H1358" s="2">
        <v>158521.25</v>
      </c>
      <c r="I1358">
        <v>23778.19</v>
      </c>
      <c r="J1358" s="2">
        <v>134743.06</v>
      </c>
      <c r="K1358" s="2">
        <v>134.74</v>
      </c>
      <c r="L1358" s="2">
        <v>329724.2</v>
      </c>
      <c r="M1358" s="2">
        <v>-194981.14</v>
      </c>
      <c r="N1358" s="2">
        <v>-194.98</v>
      </c>
      <c r="O1358" s="3">
        <v>45262</v>
      </c>
      <c r="P1358" t="s">
        <v>80</v>
      </c>
      <c r="Q1358" t="s">
        <v>77</v>
      </c>
      <c r="R1358">
        <v>2023</v>
      </c>
      <c r="S1358" t="s">
        <v>539</v>
      </c>
      <c r="T1358" t="s">
        <v>97</v>
      </c>
      <c r="U1358" t="s">
        <v>65</v>
      </c>
    </row>
    <row r="1359" spans="1:21" x14ac:dyDescent="0.3">
      <c r="A1359" t="s">
        <v>30</v>
      </c>
      <c r="B1359" t="s">
        <v>518</v>
      </c>
      <c r="C1359" t="s">
        <v>61</v>
      </c>
      <c r="D1359" t="s">
        <v>228</v>
      </c>
      <c r="E1359" s="2">
        <v>1210.77</v>
      </c>
      <c r="F1359" s="2">
        <v>250</v>
      </c>
      <c r="G1359" s="2">
        <v>15</v>
      </c>
      <c r="H1359" s="2">
        <v>18161.55</v>
      </c>
      <c r="I1359">
        <v>2724.23</v>
      </c>
      <c r="J1359" s="2">
        <v>15437.32</v>
      </c>
      <c r="K1359" s="2">
        <v>15.44</v>
      </c>
      <c r="L1359" s="2">
        <v>302692.5</v>
      </c>
      <c r="M1359" s="2">
        <v>-287255.18</v>
      </c>
      <c r="N1359" s="2">
        <v>-287.26</v>
      </c>
      <c r="O1359" s="3">
        <v>45263</v>
      </c>
      <c r="P1359" t="s">
        <v>80</v>
      </c>
      <c r="Q1359" t="s">
        <v>77</v>
      </c>
      <c r="R1359">
        <v>2023</v>
      </c>
      <c r="S1359" t="s">
        <v>519</v>
      </c>
      <c r="T1359" t="s">
        <v>64</v>
      </c>
      <c r="U1359" t="s">
        <v>41</v>
      </c>
    </row>
    <row r="1360" spans="1:21" x14ac:dyDescent="0.3">
      <c r="A1360" t="s">
        <v>30</v>
      </c>
      <c r="B1360" t="s">
        <v>328</v>
      </c>
      <c r="C1360" t="s">
        <v>23</v>
      </c>
      <c r="D1360" t="s">
        <v>228</v>
      </c>
      <c r="E1360" s="2">
        <v>1646.81</v>
      </c>
      <c r="F1360" s="2">
        <v>5</v>
      </c>
      <c r="G1360" s="2">
        <v>15</v>
      </c>
      <c r="H1360" s="2">
        <v>24702.15</v>
      </c>
      <c r="I1360">
        <v>3705.32</v>
      </c>
      <c r="J1360" s="2">
        <v>20996.83</v>
      </c>
      <c r="K1360" s="2">
        <v>21</v>
      </c>
      <c r="L1360" s="2">
        <v>8234.0499999999993</v>
      </c>
      <c r="M1360" s="2">
        <v>12762.78</v>
      </c>
      <c r="N1360" s="2">
        <v>12.76</v>
      </c>
      <c r="O1360" s="3">
        <v>45263</v>
      </c>
      <c r="P1360" t="s">
        <v>80</v>
      </c>
      <c r="Q1360" t="s">
        <v>77</v>
      </c>
      <c r="R1360">
        <v>2023</v>
      </c>
      <c r="S1360" t="s">
        <v>329</v>
      </c>
      <c r="T1360" t="s">
        <v>28</v>
      </c>
      <c r="U1360" t="s">
        <v>29</v>
      </c>
    </row>
    <row r="1361" spans="1:21" x14ac:dyDescent="0.3">
      <c r="A1361" t="s">
        <v>42</v>
      </c>
      <c r="B1361" t="s">
        <v>524</v>
      </c>
      <c r="C1361" t="s">
        <v>32</v>
      </c>
      <c r="D1361" t="s">
        <v>68</v>
      </c>
      <c r="E1361" s="2">
        <v>3273.33</v>
      </c>
      <c r="F1361" s="2">
        <v>10</v>
      </c>
      <c r="G1361" s="2">
        <v>350</v>
      </c>
      <c r="H1361" s="2">
        <v>1145665.5</v>
      </c>
      <c r="I1361">
        <v>57283.28</v>
      </c>
      <c r="J1361" s="2">
        <v>1088382.22</v>
      </c>
      <c r="K1361" s="2">
        <v>1088.3800000000001</v>
      </c>
      <c r="L1361" s="2">
        <v>32733.3</v>
      </c>
      <c r="M1361" s="2">
        <v>1055648.92</v>
      </c>
      <c r="N1361" s="2">
        <v>1055.6500000000001</v>
      </c>
      <c r="O1361" s="3">
        <v>45263</v>
      </c>
      <c r="P1361" t="s">
        <v>80</v>
      </c>
      <c r="Q1361" t="s">
        <v>77</v>
      </c>
      <c r="R1361">
        <v>2023</v>
      </c>
      <c r="S1361" t="s">
        <v>525</v>
      </c>
      <c r="T1361" t="s">
        <v>36</v>
      </c>
      <c r="U1361" t="s">
        <v>37</v>
      </c>
    </row>
    <row r="1362" spans="1:21" x14ac:dyDescent="0.3">
      <c r="A1362" t="s">
        <v>42</v>
      </c>
      <c r="B1362" t="s">
        <v>526</v>
      </c>
      <c r="C1362" t="s">
        <v>67</v>
      </c>
      <c r="D1362" t="s">
        <v>228</v>
      </c>
      <c r="E1362" s="2">
        <v>3063.59</v>
      </c>
      <c r="F1362" s="2">
        <v>3</v>
      </c>
      <c r="G1362" s="2">
        <v>350</v>
      </c>
      <c r="H1362" s="2">
        <v>1072256.5</v>
      </c>
      <c r="I1362">
        <v>160838.48000000001</v>
      </c>
      <c r="J1362" s="2">
        <v>911418.02</v>
      </c>
      <c r="K1362" s="2">
        <v>911.42</v>
      </c>
      <c r="L1362" s="2">
        <v>9190.77</v>
      </c>
      <c r="M1362" s="2">
        <v>902227.25</v>
      </c>
      <c r="N1362" s="2">
        <v>902.23</v>
      </c>
      <c r="O1362" s="3">
        <v>45263</v>
      </c>
      <c r="P1362" t="s">
        <v>80</v>
      </c>
      <c r="Q1362" t="s">
        <v>77</v>
      </c>
      <c r="R1362">
        <v>2023</v>
      </c>
      <c r="S1362" t="s">
        <v>527</v>
      </c>
      <c r="T1362" t="s">
        <v>70</v>
      </c>
      <c r="U1362" t="s">
        <v>65</v>
      </c>
    </row>
    <row r="1363" spans="1:21" x14ac:dyDescent="0.3">
      <c r="A1363" t="s">
        <v>42</v>
      </c>
      <c r="B1363" t="s">
        <v>418</v>
      </c>
      <c r="C1363" t="s">
        <v>61</v>
      </c>
      <c r="D1363" t="s">
        <v>24</v>
      </c>
      <c r="E1363" s="2">
        <v>2823.79</v>
      </c>
      <c r="F1363" s="2">
        <v>250</v>
      </c>
      <c r="G1363" s="2">
        <v>350</v>
      </c>
      <c r="H1363" s="2">
        <v>988326.5</v>
      </c>
      <c r="I1363">
        <v>0</v>
      </c>
      <c r="J1363" s="2">
        <v>988326.5</v>
      </c>
      <c r="K1363" s="2">
        <v>988.33</v>
      </c>
      <c r="L1363" s="2">
        <v>705947.5</v>
      </c>
      <c r="M1363" s="2">
        <v>282379</v>
      </c>
      <c r="N1363" s="2">
        <v>282.38</v>
      </c>
      <c r="O1363" s="3">
        <v>45264</v>
      </c>
      <c r="P1363" t="s">
        <v>80</v>
      </c>
      <c r="Q1363" t="s">
        <v>77</v>
      </c>
      <c r="R1363">
        <v>2023</v>
      </c>
      <c r="S1363" t="s">
        <v>419</v>
      </c>
      <c r="T1363" t="s">
        <v>64</v>
      </c>
      <c r="U1363" t="s">
        <v>59</v>
      </c>
    </row>
    <row r="1364" spans="1:21" x14ac:dyDescent="0.3">
      <c r="A1364" t="s">
        <v>42</v>
      </c>
      <c r="B1364" t="s">
        <v>444</v>
      </c>
      <c r="C1364" t="s">
        <v>67</v>
      </c>
      <c r="D1364" t="s">
        <v>24</v>
      </c>
      <c r="E1364" s="2">
        <v>2561.9499999999998</v>
      </c>
      <c r="F1364" s="2">
        <v>3</v>
      </c>
      <c r="G1364" s="2">
        <v>350</v>
      </c>
      <c r="H1364" s="2">
        <v>896682.5</v>
      </c>
      <c r="I1364">
        <v>0</v>
      </c>
      <c r="J1364" s="2">
        <v>896682.5</v>
      </c>
      <c r="K1364" s="2">
        <v>896.68</v>
      </c>
      <c r="L1364" s="2">
        <v>7685.85</v>
      </c>
      <c r="M1364" s="2">
        <v>888996.65</v>
      </c>
      <c r="N1364" s="2">
        <v>889</v>
      </c>
      <c r="O1364" s="3">
        <v>45264</v>
      </c>
      <c r="P1364" t="s">
        <v>80</v>
      </c>
      <c r="Q1364" t="s">
        <v>77</v>
      </c>
      <c r="R1364">
        <v>2023</v>
      </c>
      <c r="S1364" t="s">
        <v>445</v>
      </c>
      <c r="T1364" t="s">
        <v>70</v>
      </c>
      <c r="U1364" t="s">
        <v>65</v>
      </c>
    </row>
    <row r="1365" spans="1:21" x14ac:dyDescent="0.3">
      <c r="A1365" t="s">
        <v>21</v>
      </c>
      <c r="B1365" t="s">
        <v>598</v>
      </c>
      <c r="C1365" t="s">
        <v>32</v>
      </c>
      <c r="D1365" t="s">
        <v>228</v>
      </c>
      <c r="E1365" s="2">
        <v>2967.66</v>
      </c>
      <c r="F1365" s="2">
        <v>10</v>
      </c>
      <c r="G1365" s="2">
        <v>125</v>
      </c>
      <c r="H1365" s="2">
        <v>370957.5</v>
      </c>
      <c r="I1365">
        <v>55643.62</v>
      </c>
      <c r="J1365" s="2">
        <v>315313.88</v>
      </c>
      <c r="K1365" s="2">
        <v>315.31</v>
      </c>
      <c r="L1365" s="2">
        <v>29676.6</v>
      </c>
      <c r="M1365" s="2">
        <v>285637.28000000003</v>
      </c>
      <c r="N1365" s="2">
        <v>285.64</v>
      </c>
      <c r="O1365" s="3">
        <v>45264</v>
      </c>
      <c r="P1365" t="s">
        <v>80</v>
      </c>
      <c r="Q1365" t="s">
        <v>77</v>
      </c>
      <c r="R1365">
        <v>2023</v>
      </c>
      <c r="S1365" t="s">
        <v>599</v>
      </c>
      <c r="T1365" t="s">
        <v>36</v>
      </c>
      <c r="U1365" t="s">
        <v>29</v>
      </c>
    </row>
    <row r="1366" spans="1:21" x14ac:dyDescent="0.3">
      <c r="A1366" t="s">
        <v>42</v>
      </c>
      <c r="B1366" t="s">
        <v>508</v>
      </c>
      <c r="C1366" t="s">
        <v>67</v>
      </c>
      <c r="D1366" t="s">
        <v>24</v>
      </c>
      <c r="E1366" s="2">
        <v>1569.55</v>
      </c>
      <c r="F1366" s="2">
        <v>3</v>
      </c>
      <c r="G1366" s="2">
        <v>350</v>
      </c>
      <c r="H1366" s="2">
        <v>549342.5</v>
      </c>
      <c r="I1366">
        <v>0</v>
      </c>
      <c r="J1366" s="2">
        <v>549342.5</v>
      </c>
      <c r="K1366" s="2">
        <v>549.34</v>
      </c>
      <c r="L1366" s="2">
        <v>4708.6499999999996</v>
      </c>
      <c r="M1366" s="2">
        <v>544633.85</v>
      </c>
      <c r="N1366" s="2">
        <v>544.63</v>
      </c>
      <c r="O1366" s="3">
        <v>45265</v>
      </c>
      <c r="P1366" t="s">
        <v>80</v>
      </c>
      <c r="Q1366" t="s">
        <v>77</v>
      </c>
      <c r="R1366">
        <v>2023</v>
      </c>
      <c r="S1366" t="s">
        <v>509</v>
      </c>
      <c r="T1366" t="s">
        <v>70</v>
      </c>
      <c r="U1366" t="s">
        <v>65</v>
      </c>
    </row>
    <row r="1367" spans="1:21" x14ac:dyDescent="0.3">
      <c r="A1367" t="s">
        <v>38</v>
      </c>
      <c r="B1367" t="s">
        <v>382</v>
      </c>
      <c r="C1367" t="s">
        <v>56</v>
      </c>
      <c r="D1367" t="s">
        <v>228</v>
      </c>
      <c r="E1367" s="2">
        <v>333.19</v>
      </c>
      <c r="F1367" s="2">
        <v>120</v>
      </c>
      <c r="G1367" s="2">
        <v>300</v>
      </c>
      <c r="H1367" s="2">
        <v>99957</v>
      </c>
      <c r="I1367">
        <v>14993.55</v>
      </c>
      <c r="J1367" s="2">
        <v>84963.45</v>
      </c>
      <c r="K1367" s="2">
        <v>84.96</v>
      </c>
      <c r="L1367" s="2">
        <v>39982.800000000003</v>
      </c>
      <c r="M1367" s="2">
        <v>44980.65</v>
      </c>
      <c r="N1367" s="2">
        <v>44.98</v>
      </c>
      <c r="O1367" s="3">
        <v>45265</v>
      </c>
      <c r="P1367" t="s">
        <v>80</v>
      </c>
      <c r="Q1367" t="s">
        <v>77</v>
      </c>
      <c r="R1367">
        <v>2023</v>
      </c>
      <c r="S1367" t="s">
        <v>383</v>
      </c>
      <c r="T1367" t="s">
        <v>58</v>
      </c>
      <c r="U1367" t="s">
        <v>51</v>
      </c>
    </row>
    <row r="1368" spans="1:21" x14ac:dyDescent="0.3">
      <c r="A1368" t="s">
        <v>47</v>
      </c>
      <c r="B1368" t="s">
        <v>510</v>
      </c>
      <c r="C1368" t="s">
        <v>32</v>
      </c>
      <c r="D1368" t="s">
        <v>228</v>
      </c>
      <c r="E1368" s="2">
        <v>1744.84</v>
      </c>
      <c r="F1368" s="2">
        <v>10</v>
      </c>
      <c r="G1368" s="2">
        <v>12</v>
      </c>
      <c r="H1368" s="2">
        <v>20938.080000000002</v>
      </c>
      <c r="I1368">
        <v>3140.71</v>
      </c>
      <c r="J1368" s="2">
        <v>17797.37</v>
      </c>
      <c r="K1368" s="2">
        <v>17.8</v>
      </c>
      <c r="L1368" s="2">
        <v>17448.400000000001</v>
      </c>
      <c r="M1368" s="2">
        <v>348.97</v>
      </c>
      <c r="N1368" s="2">
        <v>0.35</v>
      </c>
      <c r="O1368" s="3">
        <v>45265</v>
      </c>
      <c r="P1368" t="s">
        <v>80</v>
      </c>
      <c r="Q1368" t="s">
        <v>77</v>
      </c>
      <c r="R1368">
        <v>2023</v>
      </c>
      <c r="S1368" t="s">
        <v>511</v>
      </c>
      <c r="T1368" t="s">
        <v>36</v>
      </c>
      <c r="U1368" t="s">
        <v>65</v>
      </c>
    </row>
    <row r="1369" spans="1:21" x14ac:dyDescent="0.3">
      <c r="A1369" t="s">
        <v>47</v>
      </c>
      <c r="B1369" t="s">
        <v>594</v>
      </c>
      <c r="C1369" t="s">
        <v>23</v>
      </c>
      <c r="D1369" t="s">
        <v>68</v>
      </c>
      <c r="E1369" s="2">
        <v>1668.1</v>
      </c>
      <c r="F1369" s="2">
        <v>5</v>
      </c>
      <c r="G1369" s="2">
        <v>12</v>
      </c>
      <c r="H1369" s="2">
        <v>20017.2</v>
      </c>
      <c r="I1369">
        <v>1000.86</v>
      </c>
      <c r="J1369" s="2">
        <v>19016.34</v>
      </c>
      <c r="K1369" s="2">
        <v>19.02</v>
      </c>
      <c r="L1369" s="2">
        <v>8340.5</v>
      </c>
      <c r="M1369" s="2">
        <v>10675.84</v>
      </c>
      <c r="N1369" s="2">
        <v>10.68</v>
      </c>
      <c r="O1369" s="3">
        <v>45266</v>
      </c>
      <c r="P1369" t="s">
        <v>80</v>
      </c>
      <c r="Q1369" t="s">
        <v>77</v>
      </c>
      <c r="R1369">
        <v>2023</v>
      </c>
      <c r="S1369" t="s">
        <v>595</v>
      </c>
      <c r="T1369" t="s">
        <v>28</v>
      </c>
      <c r="U1369" t="s">
        <v>41</v>
      </c>
    </row>
    <row r="1370" spans="1:21" x14ac:dyDescent="0.3">
      <c r="A1370" t="s">
        <v>42</v>
      </c>
      <c r="B1370" t="s">
        <v>428</v>
      </c>
      <c r="C1370" t="s">
        <v>56</v>
      </c>
      <c r="D1370" t="s">
        <v>228</v>
      </c>
      <c r="E1370" s="2">
        <v>1074.74</v>
      </c>
      <c r="F1370" s="2">
        <v>120</v>
      </c>
      <c r="G1370" s="2">
        <v>350</v>
      </c>
      <c r="H1370" s="2">
        <v>376159</v>
      </c>
      <c r="I1370">
        <v>56423.85</v>
      </c>
      <c r="J1370" s="2">
        <v>319735.15000000002</v>
      </c>
      <c r="K1370" s="2">
        <v>319.74</v>
      </c>
      <c r="L1370" s="2">
        <v>128968.8</v>
      </c>
      <c r="M1370" s="2">
        <v>190766.35</v>
      </c>
      <c r="N1370" s="2">
        <v>190.77</v>
      </c>
      <c r="O1370" s="3">
        <v>45266</v>
      </c>
      <c r="P1370" t="s">
        <v>80</v>
      </c>
      <c r="Q1370" t="s">
        <v>77</v>
      </c>
      <c r="R1370">
        <v>2023</v>
      </c>
      <c r="S1370" t="s">
        <v>429</v>
      </c>
      <c r="T1370" t="s">
        <v>58</v>
      </c>
      <c r="U1370" t="s">
        <v>65</v>
      </c>
    </row>
    <row r="1371" spans="1:21" x14ac:dyDescent="0.3">
      <c r="A1371" t="s">
        <v>42</v>
      </c>
      <c r="B1371" t="s">
        <v>452</v>
      </c>
      <c r="C1371" t="s">
        <v>23</v>
      </c>
      <c r="D1371" t="s">
        <v>158</v>
      </c>
      <c r="E1371" s="2">
        <v>1972.22</v>
      </c>
      <c r="F1371" s="2">
        <v>5</v>
      </c>
      <c r="G1371" s="2">
        <v>350</v>
      </c>
      <c r="H1371" s="2">
        <v>690277</v>
      </c>
      <c r="I1371">
        <v>69027.7</v>
      </c>
      <c r="J1371" s="2">
        <v>621249.30000000005</v>
      </c>
      <c r="K1371" s="2">
        <v>621.25</v>
      </c>
      <c r="L1371" s="2">
        <v>9861.1</v>
      </c>
      <c r="M1371" s="2">
        <v>611388.19999999995</v>
      </c>
      <c r="N1371" s="2">
        <v>611.39</v>
      </c>
      <c r="O1371" s="3">
        <v>45267</v>
      </c>
      <c r="P1371" t="s">
        <v>80</v>
      </c>
      <c r="Q1371" t="s">
        <v>77</v>
      </c>
      <c r="R1371">
        <v>2023</v>
      </c>
      <c r="S1371" t="s">
        <v>453</v>
      </c>
      <c r="T1371" t="s">
        <v>28</v>
      </c>
      <c r="U1371" t="s">
        <v>41</v>
      </c>
    </row>
    <row r="1372" spans="1:21" x14ac:dyDescent="0.3">
      <c r="A1372" t="s">
        <v>21</v>
      </c>
      <c r="B1372" t="s">
        <v>574</v>
      </c>
      <c r="C1372" t="s">
        <v>23</v>
      </c>
      <c r="D1372" t="s">
        <v>228</v>
      </c>
      <c r="E1372" s="2">
        <v>2268.14</v>
      </c>
      <c r="F1372" s="2">
        <v>5</v>
      </c>
      <c r="G1372" s="2">
        <v>125</v>
      </c>
      <c r="H1372" s="2">
        <v>283517.5</v>
      </c>
      <c r="I1372">
        <v>42527.62</v>
      </c>
      <c r="J1372" s="2">
        <v>240989.88</v>
      </c>
      <c r="K1372" s="2">
        <v>240.99</v>
      </c>
      <c r="L1372" s="2">
        <v>11340.7</v>
      </c>
      <c r="M1372" s="2">
        <v>229649.18</v>
      </c>
      <c r="N1372" s="2">
        <v>229.65</v>
      </c>
      <c r="O1372" s="3">
        <v>45267</v>
      </c>
      <c r="P1372" t="s">
        <v>80</v>
      </c>
      <c r="Q1372" t="s">
        <v>77</v>
      </c>
      <c r="R1372">
        <v>2023</v>
      </c>
      <c r="S1372" t="s">
        <v>575</v>
      </c>
      <c r="T1372" t="s">
        <v>28</v>
      </c>
      <c r="U1372" t="s">
        <v>37</v>
      </c>
    </row>
    <row r="1373" spans="1:21" x14ac:dyDescent="0.3">
      <c r="A1373" t="s">
        <v>42</v>
      </c>
      <c r="B1373" t="s">
        <v>440</v>
      </c>
      <c r="C1373" t="s">
        <v>95</v>
      </c>
      <c r="D1373" t="s">
        <v>68</v>
      </c>
      <c r="E1373" s="2">
        <v>2136.04</v>
      </c>
      <c r="F1373" s="2">
        <v>260</v>
      </c>
      <c r="G1373" s="2">
        <v>350</v>
      </c>
      <c r="H1373" s="2">
        <v>747614</v>
      </c>
      <c r="I1373">
        <v>37380.699999999997</v>
      </c>
      <c r="J1373" s="2">
        <v>710233.3</v>
      </c>
      <c r="K1373" s="2">
        <v>710.23</v>
      </c>
      <c r="L1373" s="2">
        <v>555370.4</v>
      </c>
      <c r="M1373" s="2">
        <v>154862.9</v>
      </c>
      <c r="N1373" s="2">
        <v>154.86000000000001</v>
      </c>
      <c r="O1373" s="3">
        <v>45268</v>
      </c>
      <c r="P1373" t="s">
        <v>80</v>
      </c>
      <c r="Q1373" t="s">
        <v>77</v>
      </c>
      <c r="R1373">
        <v>2023</v>
      </c>
      <c r="S1373" t="s">
        <v>441</v>
      </c>
      <c r="T1373" t="s">
        <v>97</v>
      </c>
      <c r="U1373" t="s">
        <v>59</v>
      </c>
    </row>
    <row r="1374" spans="1:21" x14ac:dyDescent="0.3">
      <c r="A1374" t="s">
        <v>30</v>
      </c>
      <c r="B1374" t="s">
        <v>352</v>
      </c>
      <c r="C1374" t="s">
        <v>56</v>
      </c>
      <c r="D1374" t="s">
        <v>68</v>
      </c>
      <c r="E1374" s="2">
        <v>743.19</v>
      </c>
      <c r="F1374" s="2">
        <v>120</v>
      </c>
      <c r="G1374" s="2">
        <v>15</v>
      </c>
      <c r="H1374" s="2">
        <v>11147.85</v>
      </c>
      <c r="I1374">
        <v>557.39</v>
      </c>
      <c r="J1374" s="2">
        <v>10590.46</v>
      </c>
      <c r="K1374" s="2">
        <v>10.59</v>
      </c>
      <c r="L1374" s="2">
        <v>89182.8</v>
      </c>
      <c r="M1374" s="2">
        <v>-78592.34</v>
      </c>
      <c r="N1374" s="2">
        <v>-78.59</v>
      </c>
      <c r="O1374" s="3">
        <v>45268</v>
      </c>
      <c r="P1374" t="s">
        <v>80</v>
      </c>
      <c r="Q1374" t="s">
        <v>77</v>
      </c>
      <c r="R1374">
        <v>2023</v>
      </c>
      <c r="S1374" t="s">
        <v>353</v>
      </c>
      <c r="T1374" t="s">
        <v>58</v>
      </c>
      <c r="U1374" t="s">
        <v>41</v>
      </c>
    </row>
    <row r="1375" spans="1:21" x14ac:dyDescent="0.3">
      <c r="A1375" t="s">
        <v>21</v>
      </c>
      <c r="B1375" t="s">
        <v>526</v>
      </c>
      <c r="C1375" t="s">
        <v>61</v>
      </c>
      <c r="D1375" t="s">
        <v>158</v>
      </c>
      <c r="E1375" s="2">
        <v>1619.04</v>
      </c>
      <c r="F1375" s="2">
        <v>250</v>
      </c>
      <c r="G1375" s="2">
        <v>125</v>
      </c>
      <c r="H1375" s="2">
        <v>202380</v>
      </c>
      <c r="I1375">
        <v>20238</v>
      </c>
      <c r="J1375" s="2">
        <v>182142</v>
      </c>
      <c r="K1375" s="2">
        <v>182.14</v>
      </c>
      <c r="L1375" s="2">
        <v>404760</v>
      </c>
      <c r="M1375" s="2">
        <v>-222618</v>
      </c>
      <c r="N1375" s="2">
        <v>-222.62</v>
      </c>
      <c r="O1375" s="3">
        <v>45268</v>
      </c>
      <c r="P1375" t="s">
        <v>80</v>
      </c>
      <c r="Q1375" t="s">
        <v>77</v>
      </c>
      <c r="R1375">
        <v>2023</v>
      </c>
      <c r="S1375" t="s">
        <v>527</v>
      </c>
      <c r="T1375" t="s">
        <v>64</v>
      </c>
      <c r="U1375" t="s">
        <v>65</v>
      </c>
    </row>
    <row r="1376" spans="1:21" x14ac:dyDescent="0.3">
      <c r="A1376" t="s">
        <v>30</v>
      </c>
      <c r="B1376" t="s">
        <v>426</v>
      </c>
      <c r="C1376" t="s">
        <v>23</v>
      </c>
      <c r="D1376" t="s">
        <v>68</v>
      </c>
      <c r="E1376" s="2">
        <v>1940.65</v>
      </c>
      <c r="F1376" s="2">
        <v>5</v>
      </c>
      <c r="G1376" s="2">
        <v>15</v>
      </c>
      <c r="H1376" s="2">
        <v>29109.75</v>
      </c>
      <c r="I1376">
        <v>1455.49</v>
      </c>
      <c r="J1376" s="2">
        <v>27654.26</v>
      </c>
      <c r="K1376" s="2">
        <v>27.65</v>
      </c>
      <c r="L1376" s="2">
        <v>9703.25</v>
      </c>
      <c r="M1376" s="2">
        <v>17951.009999999998</v>
      </c>
      <c r="N1376" s="2">
        <v>17.95</v>
      </c>
      <c r="O1376" s="3">
        <v>45268</v>
      </c>
      <c r="P1376" t="s">
        <v>80</v>
      </c>
      <c r="Q1376" t="s">
        <v>77</v>
      </c>
      <c r="R1376">
        <v>2023</v>
      </c>
      <c r="S1376" t="s">
        <v>427</v>
      </c>
      <c r="T1376" t="s">
        <v>28</v>
      </c>
      <c r="U1376" t="s">
        <v>29</v>
      </c>
    </row>
    <row r="1377" spans="1:21" x14ac:dyDescent="0.3">
      <c r="A1377" t="s">
        <v>21</v>
      </c>
      <c r="B1377" t="s">
        <v>362</v>
      </c>
      <c r="C1377" t="s">
        <v>61</v>
      </c>
      <c r="D1377" t="s">
        <v>228</v>
      </c>
      <c r="E1377" s="2">
        <v>2710.82</v>
      </c>
      <c r="F1377" s="2">
        <v>250</v>
      </c>
      <c r="G1377" s="2">
        <v>125</v>
      </c>
      <c r="H1377" s="2">
        <v>338852.5</v>
      </c>
      <c r="I1377">
        <v>50827.88</v>
      </c>
      <c r="J1377" s="2">
        <v>288024.62</v>
      </c>
      <c r="K1377" s="2">
        <v>288.02</v>
      </c>
      <c r="L1377" s="2">
        <v>677705</v>
      </c>
      <c r="M1377" s="2">
        <v>-389680.38</v>
      </c>
      <c r="N1377" s="2">
        <v>-389.68</v>
      </c>
      <c r="O1377" s="3">
        <v>45268</v>
      </c>
      <c r="P1377" t="s">
        <v>80</v>
      </c>
      <c r="Q1377" t="s">
        <v>77</v>
      </c>
      <c r="R1377">
        <v>2023</v>
      </c>
      <c r="S1377" t="s">
        <v>363</v>
      </c>
      <c r="T1377" t="s">
        <v>64</v>
      </c>
      <c r="U1377" t="s">
        <v>29</v>
      </c>
    </row>
    <row r="1378" spans="1:21" x14ac:dyDescent="0.3">
      <c r="A1378" t="s">
        <v>30</v>
      </c>
      <c r="B1378" t="s">
        <v>576</v>
      </c>
      <c r="C1378" t="s">
        <v>32</v>
      </c>
      <c r="D1378" t="s">
        <v>228</v>
      </c>
      <c r="E1378" s="2">
        <v>1180.6099999999999</v>
      </c>
      <c r="F1378" s="2">
        <v>10</v>
      </c>
      <c r="G1378" s="2">
        <v>15</v>
      </c>
      <c r="H1378" s="2">
        <v>17709.150000000001</v>
      </c>
      <c r="I1378">
        <v>2656.37</v>
      </c>
      <c r="J1378" s="2">
        <v>15052.78</v>
      </c>
      <c r="K1378" s="2">
        <v>15.05</v>
      </c>
      <c r="L1378" s="2">
        <v>11806.1</v>
      </c>
      <c r="M1378" s="2">
        <v>3246.68</v>
      </c>
      <c r="N1378" s="2">
        <v>3.25</v>
      </c>
      <c r="O1378" s="3">
        <v>45269</v>
      </c>
      <c r="P1378" t="s">
        <v>80</v>
      </c>
      <c r="Q1378" t="s">
        <v>77</v>
      </c>
      <c r="R1378">
        <v>2023</v>
      </c>
      <c r="S1378" t="s">
        <v>577</v>
      </c>
      <c r="T1378" t="s">
        <v>36</v>
      </c>
      <c r="U1378" t="s">
        <v>65</v>
      </c>
    </row>
    <row r="1379" spans="1:21" x14ac:dyDescent="0.3">
      <c r="A1379" t="s">
        <v>47</v>
      </c>
      <c r="B1379" t="s">
        <v>400</v>
      </c>
      <c r="C1379" t="s">
        <v>67</v>
      </c>
      <c r="D1379" t="s">
        <v>24</v>
      </c>
      <c r="E1379" s="2">
        <v>867.07</v>
      </c>
      <c r="F1379" s="2">
        <v>3</v>
      </c>
      <c r="G1379" s="2">
        <v>12</v>
      </c>
      <c r="H1379" s="2">
        <v>10404.84</v>
      </c>
      <c r="I1379">
        <v>0</v>
      </c>
      <c r="J1379" s="2">
        <v>10404.84</v>
      </c>
      <c r="K1379" s="2">
        <v>10.4</v>
      </c>
      <c r="L1379" s="2">
        <v>2601.21</v>
      </c>
      <c r="M1379" s="2">
        <v>7803.63</v>
      </c>
      <c r="N1379" s="2">
        <v>7.8</v>
      </c>
      <c r="O1379" s="3">
        <v>45270</v>
      </c>
      <c r="P1379" t="s">
        <v>80</v>
      </c>
      <c r="Q1379" t="s">
        <v>77</v>
      </c>
      <c r="R1379">
        <v>2023</v>
      </c>
      <c r="S1379" t="s">
        <v>401</v>
      </c>
      <c r="T1379" t="s">
        <v>70</v>
      </c>
      <c r="U1379" t="s">
        <v>51</v>
      </c>
    </row>
    <row r="1380" spans="1:21" x14ac:dyDescent="0.3">
      <c r="A1380" t="s">
        <v>30</v>
      </c>
      <c r="B1380" t="s">
        <v>508</v>
      </c>
      <c r="C1380" t="s">
        <v>23</v>
      </c>
      <c r="D1380" t="s">
        <v>68</v>
      </c>
      <c r="E1380" s="2">
        <v>722.38</v>
      </c>
      <c r="F1380" s="2">
        <v>5</v>
      </c>
      <c r="G1380" s="2">
        <v>15</v>
      </c>
      <c r="H1380" s="2">
        <v>10835.7</v>
      </c>
      <c r="I1380">
        <v>541.79</v>
      </c>
      <c r="J1380" s="2">
        <v>10293.91</v>
      </c>
      <c r="K1380" s="2">
        <v>10.29</v>
      </c>
      <c r="L1380" s="2">
        <v>3611.9</v>
      </c>
      <c r="M1380" s="2">
        <v>6682.01</v>
      </c>
      <c r="N1380" s="2">
        <v>6.68</v>
      </c>
      <c r="O1380" s="3">
        <v>45270</v>
      </c>
      <c r="P1380" t="s">
        <v>80</v>
      </c>
      <c r="Q1380" t="s">
        <v>77</v>
      </c>
      <c r="R1380">
        <v>2023</v>
      </c>
      <c r="S1380" t="s">
        <v>509</v>
      </c>
      <c r="T1380" t="s">
        <v>28</v>
      </c>
      <c r="U1380" t="s">
        <v>54</v>
      </c>
    </row>
    <row r="1381" spans="1:21" x14ac:dyDescent="0.3">
      <c r="A1381" t="s">
        <v>30</v>
      </c>
      <c r="B1381" t="s">
        <v>590</v>
      </c>
      <c r="C1381" t="s">
        <v>23</v>
      </c>
      <c r="D1381" t="s">
        <v>158</v>
      </c>
      <c r="E1381" s="2">
        <v>996.67</v>
      </c>
      <c r="F1381" s="2">
        <v>5</v>
      </c>
      <c r="G1381" s="2">
        <v>15</v>
      </c>
      <c r="H1381" s="2">
        <v>14950.05</v>
      </c>
      <c r="I1381">
        <v>1495.01</v>
      </c>
      <c r="J1381" s="2">
        <v>13455.04</v>
      </c>
      <c r="K1381" s="2">
        <v>13.46</v>
      </c>
      <c r="L1381" s="2">
        <v>4983.3500000000004</v>
      </c>
      <c r="M1381" s="2">
        <v>8471.69</v>
      </c>
      <c r="N1381" s="2">
        <v>8.4700000000000006</v>
      </c>
      <c r="O1381" s="3">
        <v>45271</v>
      </c>
      <c r="P1381" t="s">
        <v>80</v>
      </c>
      <c r="Q1381" t="s">
        <v>77</v>
      </c>
      <c r="R1381">
        <v>2023</v>
      </c>
      <c r="S1381" t="s">
        <v>591</v>
      </c>
      <c r="T1381" t="s">
        <v>28</v>
      </c>
      <c r="U1381" t="s">
        <v>37</v>
      </c>
    </row>
    <row r="1382" spans="1:21" x14ac:dyDescent="0.3">
      <c r="A1382" t="s">
        <v>21</v>
      </c>
      <c r="B1382" t="s">
        <v>592</v>
      </c>
      <c r="C1382" t="s">
        <v>61</v>
      </c>
      <c r="D1382" t="s">
        <v>68</v>
      </c>
      <c r="E1382" s="2">
        <v>1322.67</v>
      </c>
      <c r="F1382" s="2">
        <v>250</v>
      </c>
      <c r="G1382" s="2">
        <v>125</v>
      </c>
      <c r="H1382" s="2">
        <v>165333.75</v>
      </c>
      <c r="I1382">
        <v>8266.69</v>
      </c>
      <c r="J1382" s="2">
        <v>157067.06</v>
      </c>
      <c r="K1382" s="2">
        <v>157.07</v>
      </c>
      <c r="L1382" s="2">
        <v>330667.5</v>
      </c>
      <c r="M1382" s="2">
        <v>-173600.44</v>
      </c>
      <c r="N1382" s="2">
        <v>-173.6</v>
      </c>
      <c r="O1382" s="3">
        <v>45271</v>
      </c>
      <c r="P1382" t="s">
        <v>80</v>
      </c>
      <c r="Q1382" t="s">
        <v>77</v>
      </c>
      <c r="R1382">
        <v>2023</v>
      </c>
      <c r="S1382" t="s">
        <v>593</v>
      </c>
      <c r="T1382" t="s">
        <v>64</v>
      </c>
      <c r="U1382" t="s">
        <v>51</v>
      </c>
    </row>
    <row r="1383" spans="1:21" x14ac:dyDescent="0.3">
      <c r="A1383" t="s">
        <v>47</v>
      </c>
      <c r="B1383" t="s">
        <v>348</v>
      </c>
      <c r="C1383" t="s">
        <v>32</v>
      </c>
      <c r="D1383" t="s">
        <v>228</v>
      </c>
      <c r="E1383" s="2">
        <v>1624</v>
      </c>
      <c r="F1383" s="2">
        <v>10</v>
      </c>
      <c r="G1383" s="2">
        <v>12</v>
      </c>
      <c r="H1383" s="2">
        <v>19488</v>
      </c>
      <c r="I1383">
        <v>2923.2</v>
      </c>
      <c r="J1383" s="2">
        <v>16564.8</v>
      </c>
      <c r="K1383" s="2">
        <v>16.559999999999999</v>
      </c>
      <c r="L1383" s="2">
        <v>16240</v>
      </c>
      <c r="M1383" s="2">
        <v>324.8</v>
      </c>
      <c r="N1383" s="2">
        <v>0.32</v>
      </c>
      <c r="O1383" s="3">
        <v>45271</v>
      </c>
      <c r="P1383" t="s">
        <v>80</v>
      </c>
      <c r="Q1383" t="s">
        <v>77</v>
      </c>
      <c r="R1383">
        <v>2023</v>
      </c>
      <c r="S1383" t="s">
        <v>349</v>
      </c>
      <c r="T1383" t="s">
        <v>36</v>
      </c>
      <c r="U1383" t="s">
        <v>54</v>
      </c>
    </row>
    <row r="1384" spans="1:21" x14ac:dyDescent="0.3">
      <c r="A1384" t="s">
        <v>21</v>
      </c>
      <c r="B1384" t="s">
        <v>590</v>
      </c>
      <c r="C1384" t="s">
        <v>56</v>
      </c>
      <c r="D1384" t="s">
        <v>158</v>
      </c>
      <c r="E1384" s="2">
        <v>1737.14</v>
      </c>
      <c r="F1384" s="2">
        <v>120</v>
      </c>
      <c r="G1384" s="2">
        <v>125</v>
      </c>
      <c r="H1384" s="2">
        <v>217142.5</v>
      </c>
      <c r="I1384">
        <v>21714.25</v>
      </c>
      <c r="J1384" s="2">
        <v>195428.25</v>
      </c>
      <c r="K1384" s="2">
        <v>195.43</v>
      </c>
      <c r="L1384" s="2">
        <v>208456.8</v>
      </c>
      <c r="M1384" s="2">
        <v>-13028.55</v>
      </c>
      <c r="N1384" s="2">
        <v>-13.03</v>
      </c>
      <c r="O1384" s="3">
        <v>45272</v>
      </c>
      <c r="P1384" t="s">
        <v>80</v>
      </c>
      <c r="Q1384" t="s">
        <v>77</v>
      </c>
      <c r="R1384">
        <v>2023</v>
      </c>
      <c r="S1384" t="s">
        <v>591</v>
      </c>
      <c r="T1384" t="s">
        <v>58</v>
      </c>
      <c r="U1384" t="s">
        <v>59</v>
      </c>
    </row>
    <row r="1385" spans="1:21" x14ac:dyDescent="0.3">
      <c r="A1385" t="s">
        <v>42</v>
      </c>
      <c r="B1385" t="s">
        <v>350</v>
      </c>
      <c r="C1385" t="s">
        <v>67</v>
      </c>
      <c r="D1385" t="s">
        <v>24</v>
      </c>
      <c r="E1385" s="2">
        <v>1878.5</v>
      </c>
      <c r="F1385" s="2">
        <v>3</v>
      </c>
      <c r="G1385" s="2">
        <v>350</v>
      </c>
      <c r="H1385" s="2">
        <v>657475</v>
      </c>
      <c r="I1385">
        <v>0</v>
      </c>
      <c r="J1385" s="2">
        <v>657475</v>
      </c>
      <c r="K1385" s="2">
        <v>657.48</v>
      </c>
      <c r="L1385" s="2">
        <v>5635.5</v>
      </c>
      <c r="M1385" s="2">
        <v>651839.5</v>
      </c>
      <c r="N1385" s="2">
        <v>651.84</v>
      </c>
      <c r="O1385" s="3">
        <v>45273</v>
      </c>
      <c r="P1385" t="s">
        <v>80</v>
      </c>
      <c r="Q1385" t="s">
        <v>77</v>
      </c>
      <c r="R1385">
        <v>2023</v>
      </c>
      <c r="S1385" t="s">
        <v>351</v>
      </c>
      <c r="T1385" t="s">
        <v>70</v>
      </c>
      <c r="U1385" t="s">
        <v>41</v>
      </c>
    </row>
    <row r="1386" spans="1:21" x14ac:dyDescent="0.3">
      <c r="A1386" t="s">
        <v>38</v>
      </c>
      <c r="B1386" t="s">
        <v>574</v>
      </c>
      <c r="C1386" t="s">
        <v>56</v>
      </c>
      <c r="D1386" t="s">
        <v>228</v>
      </c>
      <c r="E1386" s="2">
        <v>619.72</v>
      </c>
      <c r="F1386" s="2">
        <v>120</v>
      </c>
      <c r="G1386" s="2">
        <v>300</v>
      </c>
      <c r="H1386" s="2">
        <v>185916</v>
      </c>
      <c r="I1386">
        <v>27887.4</v>
      </c>
      <c r="J1386" s="2">
        <v>158028.6</v>
      </c>
      <c r="K1386" s="2">
        <v>158.03</v>
      </c>
      <c r="L1386" s="2">
        <v>74366.399999999994</v>
      </c>
      <c r="M1386" s="2">
        <v>83662.2</v>
      </c>
      <c r="N1386" s="2">
        <v>83.66</v>
      </c>
      <c r="O1386" s="3">
        <v>45273</v>
      </c>
      <c r="P1386" t="s">
        <v>80</v>
      </c>
      <c r="Q1386" t="s">
        <v>77</v>
      </c>
      <c r="R1386">
        <v>2023</v>
      </c>
      <c r="S1386" t="s">
        <v>575</v>
      </c>
      <c r="T1386" t="s">
        <v>58</v>
      </c>
      <c r="U1386" t="s">
        <v>46</v>
      </c>
    </row>
    <row r="1387" spans="1:21" x14ac:dyDescent="0.3">
      <c r="A1387" t="s">
        <v>21</v>
      </c>
      <c r="B1387" t="s">
        <v>486</v>
      </c>
      <c r="C1387" t="s">
        <v>67</v>
      </c>
      <c r="D1387" t="s">
        <v>24</v>
      </c>
      <c r="E1387" s="2">
        <v>1967.33</v>
      </c>
      <c r="F1387" s="2">
        <v>3</v>
      </c>
      <c r="G1387" s="2">
        <v>125</v>
      </c>
      <c r="H1387" s="2">
        <v>245916.25</v>
      </c>
      <c r="I1387">
        <v>0</v>
      </c>
      <c r="J1387" s="2">
        <v>245916.25</v>
      </c>
      <c r="K1387" s="2">
        <v>245.92</v>
      </c>
      <c r="L1387" s="2">
        <v>5901.99</v>
      </c>
      <c r="M1387" s="2">
        <v>240014.26</v>
      </c>
      <c r="N1387" s="2">
        <v>240.01</v>
      </c>
      <c r="O1387" s="3">
        <v>45273</v>
      </c>
      <c r="P1387" t="s">
        <v>80</v>
      </c>
      <c r="Q1387" t="s">
        <v>77</v>
      </c>
      <c r="R1387">
        <v>2023</v>
      </c>
      <c r="S1387" t="s">
        <v>487</v>
      </c>
      <c r="T1387" t="s">
        <v>70</v>
      </c>
      <c r="U1387" t="s">
        <v>51</v>
      </c>
    </row>
    <row r="1388" spans="1:21" x14ac:dyDescent="0.3">
      <c r="A1388" t="s">
        <v>47</v>
      </c>
      <c r="B1388" t="s">
        <v>468</v>
      </c>
      <c r="C1388" t="s">
        <v>56</v>
      </c>
      <c r="D1388" t="s">
        <v>158</v>
      </c>
      <c r="E1388" s="2">
        <v>1288.0899999999999</v>
      </c>
      <c r="F1388" s="2">
        <v>120</v>
      </c>
      <c r="G1388" s="2">
        <v>12</v>
      </c>
      <c r="H1388" s="2">
        <v>15457.08</v>
      </c>
      <c r="I1388">
        <v>1545.71</v>
      </c>
      <c r="J1388" s="2">
        <v>13911.37</v>
      </c>
      <c r="K1388" s="2">
        <v>13.91</v>
      </c>
      <c r="L1388" s="2">
        <v>154570.79999999999</v>
      </c>
      <c r="M1388" s="2">
        <v>-140659.43</v>
      </c>
      <c r="N1388" s="2">
        <v>-140.66</v>
      </c>
      <c r="O1388" s="3">
        <v>45274</v>
      </c>
      <c r="P1388" t="s">
        <v>80</v>
      </c>
      <c r="Q1388" t="s">
        <v>77</v>
      </c>
      <c r="R1388">
        <v>2023</v>
      </c>
      <c r="S1388" t="s">
        <v>469</v>
      </c>
      <c r="T1388" t="s">
        <v>58</v>
      </c>
      <c r="U1388" t="s">
        <v>54</v>
      </c>
    </row>
    <row r="1389" spans="1:21" x14ac:dyDescent="0.3">
      <c r="A1389" t="s">
        <v>47</v>
      </c>
      <c r="B1389" t="s">
        <v>544</v>
      </c>
      <c r="C1389" t="s">
        <v>67</v>
      </c>
      <c r="D1389" t="s">
        <v>228</v>
      </c>
      <c r="E1389" s="2">
        <v>1279.56</v>
      </c>
      <c r="F1389" s="2">
        <v>3</v>
      </c>
      <c r="G1389" s="2">
        <v>12</v>
      </c>
      <c r="H1389" s="2">
        <v>15354.72</v>
      </c>
      <c r="I1389">
        <v>2303.21</v>
      </c>
      <c r="J1389" s="2">
        <v>13051.51</v>
      </c>
      <c r="K1389" s="2">
        <v>13.05</v>
      </c>
      <c r="L1389" s="2">
        <v>3838.68</v>
      </c>
      <c r="M1389" s="2">
        <v>9212.83</v>
      </c>
      <c r="N1389" s="2">
        <v>9.2100000000000009</v>
      </c>
      <c r="O1389" s="3">
        <v>45274</v>
      </c>
      <c r="P1389" t="s">
        <v>80</v>
      </c>
      <c r="Q1389" t="s">
        <v>77</v>
      </c>
      <c r="R1389">
        <v>2023</v>
      </c>
      <c r="S1389" t="s">
        <v>545</v>
      </c>
      <c r="T1389" t="s">
        <v>70</v>
      </c>
      <c r="U1389" t="s">
        <v>65</v>
      </c>
    </row>
    <row r="1390" spans="1:21" x14ac:dyDescent="0.3">
      <c r="A1390" t="s">
        <v>30</v>
      </c>
      <c r="B1390" t="s">
        <v>576</v>
      </c>
      <c r="C1390" t="s">
        <v>67</v>
      </c>
      <c r="D1390" t="s">
        <v>68</v>
      </c>
      <c r="E1390" s="2">
        <v>1562.88</v>
      </c>
      <c r="F1390" s="2">
        <v>3</v>
      </c>
      <c r="G1390" s="2">
        <v>15</v>
      </c>
      <c r="H1390" s="2">
        <v>23443.200000000001</v>
      </c>
      <c r="I1390">
        <v>1172.1600000000001</v>
      </c>
      <c r="J1390" s="2">
        <v>22271.040000000001</v>
      </c>
      <c r="K1390" s="2">
        <v>22.27</v>
      </c>
      <c r="L1390" s="2">
        <v>4688.6400000000003</v>
      </c>
      <c r="M1390" s="2">
        <v>17582.400000000001</v>
      </c>
      <c r="N1390" s="2">
        <v>17.579999999999998</v>
      </c>
      <c r="O1390" s="3">
        <v>45274</v>
      </c>
      <c r="P1390" t="s">
        <v>80</v>
      </c>
      <c r="Q1390" t="s">
        <v>77</v>
      </c>
      <c r="R1390">
        <v>2023</v>
      </c>
      <c r="S1390" t="s">
        <v>577</v>
      </c>
      <c r="T1390" t="s">
        <v>70</v>
      </c>
      <c r="U1390" t="s">
        <v>46</v>
      </c>
    </row>
    <row r="1391" spans="1:21" x14ac:dyDescent="0.3">
      <c r="A1391" t="s">
        <v>21</v>
      </c>
      <c r="B1391" t="s">
        <v>496</v>
      </c>
      <c r="C1391" t="s">
        <v>23</v>
      </c>
      <c r="D1391" t="s">
        <v>228</v>
      </c>
      <c r="E1391" s="2">
        <v>2250.92</v>
      </c>
      <c r="F1391" s="2">
        <v>5</v>
      </c>
      <c r="G1391" s="2">
        <v>125</v>
      </c>
      <c r="H1391" s="2">
        <v>281365</v>
      </c>
      <c r="I1391">
        <v>42204.75</v>
      </c>
      <c r="J1391" s="2">
        <v>239160.25</v>
      </c>
      <c r="K1391" s="2">
        <v>239.16</v>
      </c>
      <c r="L1391" s="2">
        <v>11254.6</v>
      </c>
      <c r="M1391" s="2">
        <v>227905.65</v>
      </c>
      <c r="N1391" s="2">
        <v>227.91</v>
      </c>
      <c r="O1391" s="3">
        <v>45275</v>
      </c>
      <c r="P1391" t="s">
        <v>80</v>
      </c>
      <c r="Q1391" t="s">
        <v>77</v>
      </c>
      <c r="R1391">
        <v>2023</v>
      </c>
      <c r="S1391" t="s">
        <v>497</v>
      </c>
      <c r="T1391" t="s">
        <v>28</v>
      </c>
      <c r="U1391" t="s">
        <v>37</v>
      </c>
    </row>
    <row r="1392" spans="1:21" x14ac:dyDescent="0.3">
      <c r="A1392" t="s">
        <v>47</v>
      </c>
      <c r="B1392" t="s">
        <v>536</v>
      </c>
      <c r="C1392" t="s">
        <v>61</v>
      </c>
      <c r="D1392" t="s">
        <v>228</v>
      </c>
      <c r="E1392" s="2">
        <v>568.24</v>
      </c>
      <c r="F1392" s="2">
        <v>250</v>
      </c>
      <c r="G1392" s="2">
        <v>12</v>
      </c>
      <c r="H1392" s="2">
        <v>6818.88</v>
      </c>
      <c r="I1392">
        <v>1022.83</v>
      </c>
      <c r="J1392" s="2">
        <v>5796.05</v>
      </c>
      <c r="K1392" s="2">
        <v>5.8</v>
      </c>
      <c r="L1392" s="2">
        <v>142060</v>
      </c>
      <c r="M1392" s="2">
        <v>-136263.95000000001</v>
      </c>
      <c r="N1392" s="2">
        <v>-136.26</v>
      </c>
      <c r="O1392" s="3">
        <v>45275</v>
      </c>
      <c r="P1392" t="s">
        <v>80</v>
      </c>
      <c r="Q1392" t="s">
        <v>77</v>
      </c>
      <c r="R1392">
        <v>2023</v>
      </c>
      <c r="S1392" t="s">
        <v>537</v>
      </c>
      <c r="T1392" t="s">
        <v>64</v>
      </c>
      <c r="U1392" t="s">
        <v>54</v>
      </c>
    </row>
    <row r="1393" spans="1:21" x14ac:dyDescent="0.3">
      <c r="A1393" t="s">
        <v>30</v>
      </c>
      <c r="B1393" t="s">
        <v>448</v>
      </c>
      <c r="C1393" t="s">
        <v>23</v>
      </c>
      <c r="D1393" t="s">
        <v>68</v>
      </c>
      <c r="E1393" s="2">
        <v>1535.03</v>
      </c>
      <c r="F1393" s="2">
        <v>5</v>
      </c>
      <c r="G1393" s="2">
        <v>15</v>
      </c>
      <c r="H1393" s="2">
        <v>23025.45</v>
      </c>
      <c r="I1393">
        <v>1151.27</v>
      </c>
      <c r="J1393" s="2">
        <v>21874.18</v>
      </c>
      <c r="K1393" s="2">
        <v>21.87</v>
      </c>
      <c r="L1393" s="2">
        <v>7675.15</v>
      </c>
      <c r="M1393" s="2">
        <v>14199.03</v>
      </c>
      <c r="N1393" s="2">
        <v>14.2</v>
      </c>
      <c r="O1393" s="3">
        <v>45275</v>
      </c>
      <c r="P1393" t="s">
        <v>80</v>
      </c>
      <c r="Q1393" t="s">
        <v>77</v>
      </c>
      <c r="R1393">
        <v>2023</v>
      </c>
      <c r="S1393" t="s">
        <v>449</v>
      </c>
      <c r="T1393" t="s">
        <v>28</v>
      </c>
      <c r="U1393" t="s">
        <v>51</v>
      </c>
    </row>
    <row r="1394" spans="1:21" x14ac:dyDescent="0.3">
      <c r="A1394" t="s">
        <v>38</v>
      </c>
      <c r="B1394" t="s">
        <v>350</v>
      </c>
      <c r="C1394" t="s">
        <v>56</v>
      </c>
      <c r="D1394" t="s">
        <v>158</v>
      </c>
      <c r="E1394" s="2">
        <v>813.63</v>
      </c>
      <c r="F1394" s="2">
        <v>120</v>
      </c>
      <c r="G1394" s="2">
        <v>300</v>
      </c>
      <c r="H1394" s="2">
        <v>244089</v>
      </c>
      <c r="I1394">
        <v>24408.9</v>
      </c>
      <c r="J1394" s="2">
        <v>219680.1</v>
      </c>
      <c r="K1394" s="2">
        <v>219.68</v>
      </c>
      <c r="L1394" s="2">
        <v>97635.6</v>
      </c>
      <c r="M1394" s="2">
        <v>122044.5</v>
      </c>
      <c r="N1394" s="2">
        <v>122.04</v>
      </c>
      <c r="O1394" s="3">
        <v>45276</v>
      </c>
      <c r="P1394" t="s">
        <v>80</v>
      </c>
      <c r="Q1394" t="s">
        <v>77</v>
      </c>
      <c r="R1394">
        <v>2023</v>
      </c>
      <c r="S1394" t="s">
        <v>351</v>
      </c>
      <c r="T1394" t="s">
        <v>58</v>
      </c>
      <c r="U1394" t="s">
        <v>37</v>
      </c>
    </row>
    <row r="1395" spans="1:21" x14ac:dyDescent="0.3">
      <c r="A1395" t="s">
        <v>38</v>
      </c>
      <c r="B1395" t="s">
        <v>432</v>
      </c>
      <c r="C1395" t="s">
        <v>61</v>
      </c>
      <c r="D1395" t="s">
        <v>24</v>
      </c>
      <c r="E1395" s="2">
        <v>865.63</v>
      </c>
      <c r="F1395" s="2">
        <v>250</v>
      </c>
      <c r="G1395" s="2">
        <v>300</v>
      </c>
      <c r="H1395" s="2">
        <v>259689</v>
      </c>
      <c r="I1395">
        <v>0</v>
      </c>
      <c r="J1395" s="2">
        <v>259689</v>
      </c>
      <c r="K1395" s="2">
        <v>259.69</v>
      </c>
      <c r="L1395" s="2">
        <v>216407.5</v>
      </c>
      <c r="M1395" s="2">
        <v>43281.5</v>
      </c>
      <c r="N1395" s="2">
        <v>43.28</v>
      </c>
      <c r="O1395" s="3">
        <v>45276</v>
      </c>
      <c r="P1395" t="s">
        <v>80</v>
      </c>
      <c r="Q1395" t="s">
        <v>77</v>
      </c>
      <c r="R1395">
        <v>2023</v>
      </c>
      <c r="S1395" t="s">
        <v>433</v>
      </c>
      <c r="T1395" t="s">
        <v>64</v>
      </c>
      <c r="U1395" t="s">
        <v>46</v>
      </c>
    </row>
    <row r="1396" spans="1:21" x14ac:dyDescent="0.3">
      <c r="A1396" t="s">
        <v>38</v>
      </c>
      <c r="B1396" t="s">
        <v>364</v>
      </c>
      <c r="C1396" t="s">
        <v>95</v>
      </c>
      <c r="D1396" t="s">
        <v>228</v>
      </c>
      <c r="E1396" s="2">
        <v>932.93</v>
      </c>
      <c r="F1396" s="2">
        <v>260</v>
      </c>
      <c r="G1396" s="2">
        <v>300</v>
      </c>
      <c r="H1396" s="2">
        <v>279879</v>
      </c>
      <c r="I1396">
        <v>41981.85</v>
      </c>
      <c r="J1396" s="2">
        <v>237897.15</v>
      </c>
      <c r="K1396" s="2">
        <v>237.9</v>
      </c>
      <c r="L1396" s="2">
        <v>242561.8</v>
      </c>
      <c r="M1396" s="2">
        <v>-4664.6499999999996</v>
      </c>
      <c r="N1396" s="2">
        <v>-4.66</v>
      </c>
      <c r="O1396" s="3">
        <v>45276</v>
      </c>
      <c r="P1396" t="s">
        <v>80</v>
      </c>
      <c r="Q1396" t="s">
        <v>77</v>
      </c>
      <c r="R1396">
        <v>2023</v>
      </c>
      <c r="S1396" t="s">
        <v>365</v>
      </c>
      <c r="T1396" t="s">
        <v>97</v>
      </c>
      <c r="U1396" t="s">
        <v>29</v>
      </c>
    </row>
    <row r="1397" spans="1:21" x14ac:dyDescent="0.3">
      <c r="A1397" t="s">
        <v>42</v>
      </c>
      <c r="B1397" t="s">
        <v>354</v>
      </c>
      <c r="C1397" t="s">
        <v>32</v>
      </c>
      <c r="D1397" t="s">
        <v>228</v>
      </c>
      <c r="E1397" s="2">
        <v>3676.17</v>
      </c>
      <c r="F1397" s="2">
        <v>10</v>
      </c>
      <c r="G1397" s="2">
        <v>350</v>
      </c>
      <c r="H1397" s="2">
        <v>1286659.5</v>
      </c>
      <c r="I1397">
        <v>192998.92</v>
      </c>
      <c r="J1397" s="2">
        <v>1093660.58</v>
      </c>
      <c r="K1397" s="2">
        <v>1093.6600000000001</v>
      </c>
      <c r="L1397" s="2">
        <v>36761.699999999997</v>
      </c>
      <c r="M1397" s="2">
        <v>1056898.8799999999</v>
      </c>
      <c r="N1397" s="2">
        <v>1056.9000000000001</v>
      </c>
      <c r="O1397" s="3">
        <v>45278</v>
      </c>
      <c r="P1397" t="s">
        <v>80</v>
      </c>
      <c r="Q1397" t="s">
        <v>77</v>
      </c>
      <c r="R1397">
        <v>2023</v>
      </c>
      <c r="S1397" t="s">
        <v>355</v>
      </c>
      <c r="T1397" t="s">
        <v>36</v>
      </c>
      <c r="U1397" t="s">
        <v>54</v>
      </c>
    </row>
    <row r="1398" spans="1:21" x14ac:dyDescent="0.3">
      <c r="A1398" t="s">
        <v>42</v>
      </c>
      <c r="B1398" t="s">
        <v>356</v>
      </c>
      <c r="C1398" t="s">
        <v>95</v>
      </c>
      <c r="D1398" t="s">
        <v>24</v>
      </c>
      <c r="E1398" s="2">
        <v>3505.32</v>
      </c>
      <c r="F1398" s="2">
        <v>260</v>
      </c>
      <c r="G1398" s="2">
        <v>350</v>
      </c>
      <c r="H1398" s="2">
        <v>1226862</v>
      </c>
      <c r="I1398">
        <v>0</v>
      </c>
      <c r="J1398" s="2">
        <v>1226862</v>
      </c>
      <c r="K1398" s="2">
        <v>1226.8599999999999</v>
      </c>
      <c r="L1398" s="2">
        <v>911383.2</v>
      </c>
      <c r="M1398" s="2">
        <v>315478.8</v>
      </c>
      <c r="N1398" s="2">
        <v>315.48</v>
      </c>
      <c r="O1398" s="3">
        <v>45279</v>
      </c>
      <c r="P1398" t="s">
        <v>80</v>
      </c>
      <c r="Q1398" t="s">
        <v>77</v>
      </c>
      <c r="R1398">
        <v>2023</v>
      </c>
      <c r="S1398" t="s">
        <v>357</v>
      </c>
      <c r="T1398" t="s">
        <v>97</v>
      </c>
      <c r="U1398" t="s">
        <v>51</v>
      </c>
    </row>
    <row r="1399" spans="1:21" x14ac:dyDescent="0.3">
      <c r="A1399" t="s">
        <v>38</v>
      </c>
      <c r="B1399" t="s">
        <v>584</v>
      </c>
      <c r="C1399" t="s">
        <v>67</v>
      </c>
      <c r="D1399" t="s">
        <v>24</v>
      </c>
      <c r="E1399" s="2">
        <v>366.61</v>
      </c>
      <c r="F1399" s="2">
        <v>3</v>
      </c>
      <c r="G1399" s="2">
        <v>300</v>
      </c>
      <c r="H1399" s="2">
        <v>109983</v>
      </c>
      <c r="I1399">
        <v>0</v>
      </c>
      <c r="J1399" s="2">
        <v>109983</v>
      </c>
      <c r="K1399" s="2">
        <v>109.98</v>
      </c>
      <c r="L1399" s="2">
        <v>1099.83</v>
      </c>
      <c r="M1399" s="2">
        <v>108883.17</v>
      </c>
      <c r="N1399" s="2">
        <v>108.88</v>
      </c>
      <c r="O1399" s="3">
        <v>45280</v>
      </c>
      <c r="P1399" t="s">
        <v>80</v>
      </c>
      <c r="Q1399" t="s">
        <v>77</v>
      </c>
      <c r="R1399">
        <v>2023</v>
      </c>
      <c r="S1399" t="s">
        <v>585</v>
      </c>
      <c r="T1399" t="s">
        <v>70</v>
      </c>
      <c r="U1399" t="s">
        <v>54</v>
      </c>
    </row>
    <row r="1400" spans="1:21" x14ac:dyDescent="0.3">
      <c r="A1400" t="s">
        <v>21</v>
      </c>
      <c r="B1400" t="s">
        <v>522</v>
      </c>
      <c r="C1400" t="s">
        <v>32</v>
      </c>
      <c r="D1400" t="s">
        <v>158</v>
      </c>
      <c r="E1400" s="2">
        <v>2681.48</v>
      </c>
      <c r="F1400" s="2">
        <v>10</v>
      </c>
      <c r="G1400" s="2">
        <v>125</v>
      </c>
      <c r="H1400" s="2">
        <v>335185</v>
      </c>
      <c r="I1400">
        <v>33518.5</v>
      </c>
      <c r="J1400" s="2">
        <v>301666.5</v>
      </c>
      <c r="K1400" s="2">
        <v>301.67</v>
      </c>
      <c r="L1400" s="2">
        <v>26814.799999999999</v>
      </c>
      <c r="M1400" s="2">
        <v>274851.7</v>
      </c>
      <c r="N1400" s="2">
        <v>274.85000000000002</v>
      </c>
      <c r="O1400" s="3">
        <v>45280</v>
      </c>
      <c r="P1400" t="s">
        <v>80</v>
      </c>
      <c r="Q1400" t="s">
        <v>77</v>
      </c>
      <c r="R1400">
        <v>2023</v>
      </c>
      <c r="S1400" t="s">
        <v>523</v>
      </c>
      <c r="T1400" t="s">
        <v>36</v>
      </c>
      <c r="U1400" t="s">
        <v>54</v>
      </c>
    </row>
    <row r="1401" spans="1:21" x14ac:dyDescent="0.3">
      <c r="A1401" t="s">
        <v>47</v>
      </c>
      <c r="B1401" t="s">
        <v>492</v>
      </c>
      <c r="C1401" t="s">
        <v>32</v>
      </c>
      <c r="D1401" t="s">
        <v>228</v>
      </c>
      <c r="E1401" s="2">
        <v>781.07</v>
      </c>
      <c r="F1401" s="2">
        <v>10</v>
      </c>
      <c r="G1401" s="2">
        <v>12</v>
      </c>
      <c r="H1401" s="2">
        <v>9372.84</v>
      </c>
      <c r="I1401">
        <v>1405.93</v>
      </c>
      <c r="J1401" s="2">
        <v>7966.91</v>
      </c>
      <c r="K1401" s="2">
        <v>7.97</v>
      </c>
      <c r="L1401" s="2">
        <v>7810.7</v>
      </c>
      <c r="M1401" s="2">
        <v>156.21</v>
      </c>
      <c r="N1401" s="2">
        <v>0.16</v>
      </c>
      <c r="O1401" s="3">
        <v>45280</v>
      </c>
      <c r="P1401" t="s">
        <v>80</v>
      </c>
      <c r="Q1401" t="s">
        <v>77</v>
      </c>
      <c r="R1401">
        <v>2023</v>
      </c>
      <c r="S1401" t="s">
        <v>493</v>
      </c>
      <c r="T1401" t="s">
        <v>36</v>
      </c>
      <c r="U1401" t="s">
        <v>37</v>
      </c>
    </row>
    <row r="1402" spans="1:21" x14ac:dyDescent="0.3">
      <c r="A1402" t="s">
        <v>38</v>
      </c>
      <c r="B1402" t="s">
        <v>514</v>
      </c>
      <c r="C1402" t="s">
        <v>95</v>
      </c>
      <c r="D1402" t="s">
        <v>24</v>
      </c>
      <c r="E1402" s="2">
        <v>417.2</v>
      </c>
      <c r="F1402" s="2">
        <v>260</v>
      </c>
      <c r="G1402" s="2">
        <v>300</v>
      </c>
      <c r="H1402" s="2">
        <v>125160</v>
      </c>
      <c r="I1402">
        <v>0</v>
      </c>
      <c r="J1402" s="2">
        <v>125160</v>
      </c>
      <c r="K1402" s="2">
        <v>125.16</v>
      </c>
      <c r="L1402" s="2">
        <v>108472</v>
      </c>
      <c r="M1402" s="2">
        <v>16688</v>
      </c>
      <c r="N1402" s="2">
        <v>16.690000000000001</v>
      </c>
      <c r="O1402" s="3">
        <v>45280</v>
      </c>
      <c r="P1402" t="s">
        <v>80</v>
      </c>
      <c r="Q1402" t="s">
        <v>77</v>
      </c>
      <c r="R1402">
        <v>2023</v>
      </c>
      <c r="S1402" t="s">
        <v>515</v>
      </c>
      <c r="T1402" t="s">
        <v>97</v>
      </c>
      <c r="U1402" t="s">
        <v>37</v>
      </c>
    </row>
    <row r="1403" spans="1:21" x14ac:dyDescent="0.3">
      <c r="A1403" t="s">
        <v>30</v>
      </c>
      <c r="B1403" t="s">
        <v>420</v>
      </c>
      <c r="C1403" t="s">
        <v>56</v>
      </c>
      <c r="D1403" t="s">
        <v>228</v>
      </c>
      <c r="E1403" s="2">
        <v>1744.19</v>
      </c>
      <c r="F1403" s="2">
        <v>120</v>
      </c>
      <c r="G1403" s="2">
        <v>15</v>
      </c>
      <c r="H1403" s="2">
        <v>26162.85</v>
      </c>
      <c r="I1403">
        <v>3924.43</v>
      </c>
      <c r="J1403" s="2">
        <v>22238.42</v>
      </c>
      <c r="K1403" s="2">
        <v>22.24</v>
      </c>
      <c r="L1403" s="2">
        <v>209302.8</v>
      </c>
      <c r="M1403" s="2">
        <v>-187064.38</v>
      </c>
      <c r="N1403" s="2">
        <v>-187.06</v>
      </c>
      <c r="O1403" s="3">
        <v>45282</v>
      </c>
      <c r="P1403" t="s">
        <v>80</v>
      </c>
      <c r="Q1403" t="s">
        <v>77</v>
      </c>
      <c r="R1403">
        <v>2023</v>
      </c>
      <c r="S1403" t="s">
        <v>421</v>
      </c>
      <c r="T1403" t="s">
        <v>58</v>
      </c>
      <c r="U1403" t="s">
        <v>51</v>
      </c>
    </row>
    <row r="1404" spans="1:21" x14ac:dyDescent="0.3">
      <c r="A1404" t="s">
        <v>47</v>
      </c>
      <c r="B1404" t="s">
        <v>622</v>
      </c>
      <c r="C1404" t="s">
        <v>56</v>
      </c>
      <c r="D1404" t="s">
        <v>68</v>
      </c>
      <c r="E1404" s="2">
        <v>668.35</v>
      </c>
      <c r="F1404" s="2">
        <v>120</v>
      </c>
      <c r="G1404" s="2">
        <v>12</v>
      </c>
      <c r="H1404" s="2">
        <v>8020.2</v>
      </c>
      <c r="I1404">
        <v>401.01</v>
      </c>
      <c r="J1404" s="2">
        <v>7619.19</v>
      </c>
      <c r="K1404" s="2">
        <v>7.62</v>
      </c>
      <c r="L1404" s="2">
        <v>80202</v>
      </c>
      <c r="M1404" s="2">
        <v>-72582.81</v>
      </c>
      <c r="N1404" s="2">
        <v>-72.58</v>
      </c>
      <c r="O1404" s="3">
        <v>45283</v>
      </c>
      <c r="P1404" t="s">
        <v>80</v>
      </c>
      <c r="Q1404" t="s">
        <v>77</v>
      </c>
      <c r="R1404">
        <v>2023</v>
      </c>
      <c r="S1404" t="s">
        <v>623</v>
      </c>
      <c r="T1404" t="s">
        <v>58</v>
      </c>
      <c r="U1404" t="s">
        <v>29</v>
      </c>
    </row>
    <row r="1405" spans="1:21" x14ac:dyDescent="0.3">
      <c r="A1405" t="s">
        <v>21</v>
      </c>
      <c r="B1405" t="s">
        <v>452</v>
      </c>
      <c r="C1405" t="s">
        <v>61</v>
      </c>
      <c r="D1405" t="s">
        <v>24</v>
      </c>
      <c r="E1405" s="2">
        <v>2598.0500000000002</v>
      </c>
      <c r="F1405" s="2">
        <v>250</v>
      </c>
      <c r="G1405" s="2">
        <v>125</v>
      </c>
      <c r="H1405" s="2">
        <v>324756.25</v>
      </c>
      <c r="I1405">
        <v>0</v>
      </c>
      <c r="J1405" s="2">
        <v>324756.25</v>
      </c>
      <c r="K1405" s="2">
        <v>324.76</v>
      </c>
      <c r="L1405" s="2">
        <v>649512.5</v>
      </c>
      <c r="M1405" s="2">
        <v>-324756.25</v>
      </c>
      <c r="N1405" s="2">
        <v>-324.76</v>
      </c>
      <c r="O1405" s="3">
        <v>45284</v>
      </c>
      <c r="P1405" t="s">
        <v>80</v>
      </c>
      <c r="Q1405" t="s">
        <v>77</v>
      </c>
      <c r="R1405">
        <v>2023</v>
      </c>
      <c r="S1405" t="s">
        <v>453</v>
      </c>
      <c r="T1405" t="s">
        <v>64</v>
      </c>
      <c r="U1405" t="s">
        <v>41</v>
      </c>
    </row>
    <row r="1406" spans="1:21" x14ac:dyDescent="0.3">
      <c r="A1406" t="s">
        <v>38</v>
      </c>
      <c r="B1406" t="s">
        <v>604</v>
      </c>
      <c r="C1406" t="s">
        <v>61</v>
      </c>
      <c r="D1406" t="s">
        <v>158</v>
      </c>
      <c r="E1406" s="2">
        <v>820.43</v>
      </c>
      <c r="F1406" s="2">
        <v>250</v>
      </c>
      <c r="G1406" s="2">
        <v>300</v>
      </c>
      <c r="H1406" s="2">
        <v>246129</v>
      </c>
      <c r="I1406">
        <v>24612.9</v>
      </c>
      <c r="J1406" s="2">
        <v>221516.1</v>
      </c>
      <c r="K1406" s="2">
        <v>221.52</v>
      </c>
      <c r="L1406" s="2">
        <v>205107.5</v>
      </c>
      <c r="M1406" s="2">
        <v>16408.599999999999</v>
      </c>
      <c r="N1406" s="2">
        <v>16.41</v>
      </c>
      <c r="O1406" s="3">
        <v>45285</v>
      </c>
      <c r="P1406" t="s">
        <v>80</v>
      </c>
      <c r="Q1406" t="s">
        <v>77</v>
      </c>
      <c r="R1406">
        <v>2023</v>
      </c>
      <c r="S1406" t="s">
        <v>605</v>
      </c>
      <c r="T1406" t="s">
        <v>64</v>
      </c>
      <c r="U1406" t="s">
        <v>41</v>
      </c>
    </row>
    <row r="1407" spans="1:21" x14ac:dyDescent="0.3">
      <c r="A1407" t="s">
        <v>47</v>
      </c>
      <c r="B1407" t="s">
        <v>340</v>
      </c>
      <c r="C1407" t="s">
        <v>95</v>
      </c>
      <c r="D1407" t="s">
        <v>68</v>
      </c>
      <c r="E1407" s="2">
        <v>807.78</v>
      </c>
      <c r="F1407" s="2">
        <v>260</v>
      </c>
      <c r="G1407" s="2">
        <v>12</v>
      </c>
      <c r="H1407" s="2">
        <v>9693.36</v>
      </c>
      <c r="I1407">
        <v>484.67</v>
      </c>
      <c r="J1407" s="2">
        <v>9208.69</v>
      </c>
      <c r="K1407" s="2">
        <v>9.2100000000000009</v>
      </c>
      <c r="L1407" s="2">
        <v>210022.8</v>
      </c>
      <c r="M1407" s="2">
        <v>-200814.11</v>
      </c>
      <c r="N1407" s="2">
        <v>-200.81</v>
      </c>
      <c r="O1407" s="3">
        <v>45285</v>
      </c>
      <c r="P1407" t="s">
        <v>80</v>
      </c>
      <c r="Q1407" t="s">
        <v>77</v>
      </c>
      <c r="R1407">
        <v>2023</v>
      </c>
      <c r="S1407" t="s">
        <v>341</v>
      </c>
      <c r="T1407" t="s">
        <v>97</v>
      </c>
      <c r="U1407" t="s">
        <v>29</v>
      </c>
    </row>
    <row r="1408" spans="1:21" x14ac:dyDescent="0.3">
      <c r="A1408" t="s">
        <v>42</v>
      </c>
      <c r="B1408" t="s">
        <v>358</v>
      </c>
      <c r="C1408" t="s">
        <v>95</v>
      </c>
      <c r="D1408" t="s">
        <v>24</v>
      </c>
      <c r="E1408" s="2">
        <v>1012.33</v>
      </c>
      <c r="F1408" s="2">
        <v>260</v>
      </c>
      <c r="G1408" s="2">
        <v>350</v>
      </c>
      <c r="H1408" s="2">
        <v>354315.5</v>
      </c>
      <c r="I1408">
        <v>0</v>
      </c>
      <c r="J1408" s="2">
        <v>354315.5</v>
      </c>
      <c r="K1408" s="2">
        <v>354.32</v>
      </c>
      <c r="L1408" s="2">
        <v>263205.8</v>
      </c>
      <c r="M1408" s="2">
        <v>91109.7</v>
      </c>
      <c r="N1408" s="2">
        <v>91.11</v>
      </c>
      <c r="O1408" s="3">
        <v>45285</v>
      </c>
      <c r="P1408" t="s">
        <v>80</v>
      </c>
      <c r="Q1408" t="s">
        <v>77</v>
      </c>
      <c r="R1408">
        <v>2023</v>
      </c>
      <c r="S1408" t="s">
        <v>359</v>
      </c>
      <c r="T1408" t="s">
        <v>97</v>
      </c>
      <c r="U1408" t="s">
        <v>29</v>
      </c>
    </row>
    <row r="1409" spans="1:21" x14ac:dyDescent="0.3">
      <c r="A1409" t="s">
        <v>38</v>
      </c>
      <c r="B1409" t="s">
        <v>458</v>
      </c>
      <c r="C1409" t="s">
        <v>61</v>
      </c>
      <c r="D1409" t="s">
        <v>24</v>
      </c>
      <c r="E1409" s="2">
        <v>282.48</v>
      </c>
      <c r="F1409" s="2">
        <v>250</v>
      </c>
      <c r="G1409" s="2">
        <v>300</v>
      </c>
      <c r="H1409" s="2">
        <v>84744</v>
      </c>
      <c r="I1409">
        <v>0</v>
      </c>
      <c r="J1409" s="2">
        <v>84744</v>
      </c>
      <c r="K1409" s="2">
        <v>84.74</v>
      </c>
      <c r="L1409" s="2">
        <v>70620</v>
      </c>
      <c r="M1409" s="2">
        <v>14124</v>
      </c>
      <c r="N1409" s="2">
        <v>14.12</v>
      </c>
      <c r="O1409" s="3">
        <v>45285</v>
      </c>
      <c r="P1409" t="s">
        <v>80</v>
      </c>
      <c r="Q1409" t="s">
        <v>77</v>
      </c>
      <c r="R1409">
        <v>2023</v>
      </c>
      <c r="S1409" t="s">
        <v>459</v>
      </c>
      <c r="T1409" t="s">
        <v>64</v>
      </c>
      <c r="U1409" t="s">
        <v>51</v>
      </c>
    </row>
    <row r="1410" spans="1:21" x14ac:dyDescent="0.3">
      <c r="A1410" t="s">
        <v>47</v>
      </c>
      <c r="B1410" t="s">
        <v>422</v>
      </c>
      <c r="C1410" t="s">
        <v>56</v>
      </c>
      <c r="D1410" t="s">
        <v>68</v>
      </c>
      <c r="E1410" s="2">
        <v>981.32</v>
      </c>
      <c r="F1410" s="2">
        <v>120</v>
      </c>
      <c r="G1410" s="2">
        <v>12</v>
      </c>
      <c r="H1410" s="2">
        <v>11775.84</v>
      </c>
      <c r="I1410">
        <v>588.79</v>
      </c>
      <c r="J1410" s="2">
        <v>11187.05</v>
      </c>
      <c r="K1410" s="2">
        <v>11.19</v>
      </c>
      <c r="L1410" s="2">
        <v>117758.39999999999</v>
      </c>
      <c r="M1410" s="2">
        <v>-106571.35</v>
      </c>
      <c r="N1410" s="2">
        <v>-106.57</v>
      </c>
      <c r="O1410" s="3">
        <v>45286</v>
      </c>
      <c r="P1410" t="s">
        <v>80</v>
      </c>
      <c r="Q1410" t="s">
        <v>77</v>
      </c>
      <c r="R1410">
        <v>2023</v>
      </c>
      <c r="S1410" t="s">
        <v>423</v>
      </c>
      <c r="T1410" t="s">
        <v>58</v>
      </c>
      <c r="U1410" t="s">
        <v>46</v>
      </c>
    </row>
    <row r="1411" spans="1:21" x14ac:dyDescent="0.3">
      <c r="A1411" t="s">
        <v>38</v>
      </c>
      <c r="B1411" t="s">
        <v>426</v>
      </c>
      <c r="C1411" t="s">
        <v>67</v>
      </c>
      <c r="D1411" t="s">
        <v>158</v>
      </c>
      <c r="E1411" s="2">
        <v>818.23</v>
      </c>
      <c r="F1411" s="2">
        <v>3</v>
      </c>
      <c r="G1411" s="2">
        <v>300</v>
      </c>
      <c r="H1411" s="2">
        <v>245469</v>
      </c>
      <c r="I1411">
        <v>24546.9</v>
      </c>
      <c r="J1411" s="2">
        <v>220922.1</v>
      </c>
      <c r="K1411" s="2">
        <v>220.92</v>
      </c>
      <c r="L1411" s="2">
        <v>2454.69</v>
      </c>
      <c r="M1411" s="2">
        <v>218467.41</v>
      </c>
      <c r="N1411" s="2">
        <v>218.47</v>
      </c>
      <c r="O1411" s="3">
        <v>45286</v>
      </c>
      <c r="P1411" t="s">
        <v>80</v>
      </c>
      <c r="Q1411" t="s">
        <v>77</v>
      </c>
      <c r="R1411">
        <v>2023</v>
      </c>
      <c r="S1411" t="s">
        <v>427</v>
      </c>
      <c r="T1411" t="s">
        <v>70</v>
      </c>
      <c r="U1411" t="s">
        <v>37</v>
      </c>
    </row>
    <row r="1412" spans="1:21" x14ac:dyDescent="0.3">
      <c r="A1412" t="s">
        <v>30</v>
      </c>
      <c r="B1412" t="s">
        <v>524</v>
      </c>
      <c r="C1412" t="s">
        <v>32</v>
      </c>
      <c r="D1412" t="s">
        <v>158</v>
      </c>
      <c r="E1412" s="2">
        <v>671.69</v>
      </c>
      <c r="F1412" s="2">
        <v>10</v>
      </c>
      <c r="G1412" s="2">
        <v>15</v>
      </c>
      <c r="H1412" s="2">
        <v>10075.35</v>
      </c>
      <c r="I1412">
        <v>1007.54</v>
      </c>
      <c r="J1412" s="2">
        <v>9067.81</v>
      </c>
      <c r="K1412" s="2">
        <v>9.07</v>
      </c>
      <c r="L1412" s="2">
        <v>6716.9</v>
      </c>
      <c r="M1412" s="2">
        <v>2350.91</v>
      </c>
      <c r="N1412" s="2">
        <v>2.35</v>
      </c>
      <c r="O1412" s="3">
        <v>45286</v>
      </c>
      <c r="P1412" t="s">
        <v>80</v>
      </c>
      <c r="Q1412" t="s">
        <v>77</v>
      </c>
      <c r="R1412">
        <v>2023</v>
      </c>
      <c r="S1412" t="s">
        <v>525</v>
      </c>
      <c r="T1412" t="s">
        <v>36</v>
      </c>
      <c r="U1412" t="s">
        <v>37</v>
      </c>
    </row>
    <row r="1413" spans="1:21" x14ac:dyDescent="0.3">
      <c r="A1413" t="s">
        <v>47</v>
      </c>
      <c r="B1413" t="s">
        <v>610</v>
      </c>
      <c r="C1413" t="s">
        <v>56</v>
      </c>
      <c r="D1413" t="s">
        <v>158</v>
      </c>
      <c r="E1413" s="2">
        <v>906.58</v>
      </c>
      <c r="F1413" s="2">
        <v>120</v>
      </c>
      <c r="G1413" s="2">
        <v>12</v>
      </c>
      <c r="H1413" s="2">
        <v>10878.96</v>
      </c>
      <c r="I1413">
        <v>1087.9000000000001</v>
      </c>
      <c r="J1413" s="2">
        <v>9791.06</v>
      </c>
      <c r="K1413" s="2">
        <v>9.7899999999999991</v>
      </c>
      <c r="L1413" s="2">
        <v>108789.6</v>
      </c>
      <c r="M1413" s="2">
        <v>-98998.54</v>
      </c>
      <c r="N1413" s="2">
        <v>-99</v>
      </c>
      <c r="O1413" s="3">
        <v>45287</v>
      </c>
      <c r="P1413" t="s">
        <v>80</v>
      </c>
      <c r="Q1413" t="s">
        <v>77</v>
      </c>
      <c r="R1413">
        <v>2023</v>
      </c>
      <c r="S1413" t="s">
        <v>611</v>
      </c>
      <c r="T1413" t="s">
        <v>58</v>
      </c>
      <c r="U1413" t="s">
        <v>51</v>
      </c>
    </row>
    <row r="1414" spans="1:21" x14ac:dyDescent="0.3">
      <c r="A1414" t="s">
        <v>30</v>
      </c>
      <c r="B1414" t="s">
        <v>348</v>
      </c>
      <c r="C1414" t="s">
        <v>32</v>
      </c>
      <c r="D1414" t="s">
        <v>24</v>
      </c>
      <c r="E1414" s="2">
        <v>967.07</v>
      </c>
      <c r="F1414" s="2">
        <v>10</v>
      </c>
      <c r="G1414" s="2">
        <v>15</v>
      </c>
      <c r="H1414" s="2">
        <v>14506.05</v>
      </c>
      <c r="I1414">
        <v>0</v>
      </c>
      <c r="J1414" s="2">
        <v>14506.05</v>
      </c>
      <c r="K1414" s="2">
        <v>14.51</v>
      </c>
      <c r="L1414" s="2">
        <v>9670.7000000000007</v>
      </c>
      <c r="M1414" s="2">
        <v>4835.3500000000004</v>
      </c>
      <c r="N1414" s="2">
        <v>4.84</v>
      </c>
      <c r="O1414" s="3">
        <v>45287</v>
      </c>
      <c r="P1414" t="s">
        <v>80</v>
      </c>
      <c r="Q1414" t="s">
        <v>77</v>
      </c>
      <c r="R1414">
        <v>2023</v>
      </c>
      <c r="S1414" t="s">
        <v>349</v>
      </c>
      <c r="T1414" t="s">
        <v>36</v>
      </c>
      <c r="U1414" t="s">
        <v>54</v>
      </c>
    </row>
    <row r="1415" spans="1:21" x14ac:dyDescent="0.3">
      <c r="A1415" t="s">
        <v>42</v>
      </c>
      <c r="B1415" t="s">
        <v>528</v>
      </c>
      <c r="C1415" t="s">
        <v>23</v>
      </c>
      <c r="D1415" t="s">
        <v>68</v>
      </c>
      <c r="E1415" s="2">
        <v>1086.98</v>
      </c>
      <c r="F1415" s="2">
        <v>5</v>
      </c>
      <c r="G1415" s="2">
        <v>350</v>
      </c>
      <c r="H1415" s="2">
        <v>380443</v>
      </c>
      <c r="I1415">
        <v>19022.150000000001</v>
      </c>
      <c r="J1415" s="2">
        <v>361420.85</v>
      </c>
      <c r="K1415" s="2">
        <v>361.42</v>
      </c>
      <c r="L1415" s="2">
        <v>5434.9</v>
      </c>
      <c r="M1415" s="2">
        <v>355985.95</v>
      </c>
      <c r="N1415" s="2">
        <v>355.99</v>
      </c>
      <c r="O1415" s="3">
        <v>45287</v>
      </c>
      <c r="P1415" t="s">
        <v>80</v>
      </c>
      <c r="Q1415" t="s">
        <v>77</v>
      </c>
      <c r="R1415">
        <v>2023</v>
      </c>
      <c r="S1415" t="s">
        <v>529</v>
      </c>
      <c r="T1415" t="s">
        <v>28</v>
      </c>
      <c r="U1415" t="s">
        <v>29</v>
      </c>
    </row>
    <row r="1416" spans="1:21" x14ac:dyDescent="0.3">
      <c r="A1416" t="s">
        <v>42</v>
      </c>
      <c r="B1416" t="s">
        <v>520</v>
      </c>
      <c r="C1416" t="s">
        <v>23</v>
      </c>
      <c r="D1416" t="s">
        <v>24</v>
      </c>
      <c r="E1416" s="2">
        <v>2279.4</v>
      </c>
      <c r="F1416" s="2">
        <v>5</v>
      </c>
      <c r="G1416" s="2">
        <v>350</v>
      </c>
      <c r="H1416" s="2">
        <v>797790</v>
      </c>
      <c r="I1416">
        <v>0</v>
      </c>
      <c r="J1416" s="2">
        <v>797790</v>
      </c>
      <c r="K1416" s="2">
        <v>797.79</v>
      </c>
      <c r="L1416" s="2">
        <v>11397</v>
      </c>
      <c r="M1416" s="2">
        <v>786393</v>
      </c>
      <c r="N1416" s="2">
        <v>786.39</v>
      </c>
      <c r="O1416" s="3">
        <v>45287</v>
      </c>
      <c r="P1416" t="s">
        <v>80</v>
      </c>
      <c r="Q1416" t="s">
        <v>77</v>
      </c>
      <c r="R1416">
        <v>2023</v>
      </c>
      <c r="S1416" t="s">
        <v>521</v>
      </c>
      <c r="T1416" t="s">
        <v>28</v>
      </c>
      <c r="U1416" t="s">
        <v>41</v>
      </c>
    </row>
    <row r="1417" spans="1:21" x14ac:dyDescent="0.3">
      <c r="A1417" t="s">
        <v>47</v>
      </c>
      <c r="B1417" t="s">
        <v>326</v>
      </c>
      <c r="C1417" t="s">
        <v>56</v>
      </c>
      <c r="D1417" t="s">
        <v>158</v>
      </c>
      <c r="E1417" s="2">
        <v>998.5</v>
      </c>
      <c r="F1417" s="2">
        <v>120</v>
      </c>
      <c r="G1417" s="2">
        <v>12</v>
      </c>
      <c r="H1417" s="2">
        <v>11982</v>
      </c>
      <c r="I1417">
        <v>1198.2</v>
      </c>
      <c r="J1417" s="2">
        <v>10783.8</v>
      </c>
      <c r="K1417" s="2">
        <v>10.78</v>
      </c>
      <c r="L1417" s="2">
        <v>119820</v>
      </c>
      <c r="M1417" s="2">
        <v>-109036.2</v>
      </c>
      <c r="N1417" s="2">
        <v>-109.04</v>
      </c>
      <c r="O1417" s="3">
        <v>45287</v>
      </c>
      <c r="P1417" t="s">
        <v>80</v>
      </c>
      <c r="Q1417" t="s">
        <v>77</v>
      </c>
      <c r="R1417">
        <v>2023</v>
      </c>
      <c r="S1417" t="s">
        <v>327</v>
      </c>
      <c r="T1417" t="s">
        <v>58</v>
      </c>
      <c r="U1417" t="s">
        <v>46</v>
      </c>
    </row>
    <row r="1418" spans="1:21" x14ac:dyDescent="0.3">
      <c r="A1418" t="s">
        <v>21</v>
      </c>
      <c r="B1418" t="s">
        <v>402</v>
      </c>
      <c r="C1418" t="s">
        <v>61</v>
      </c>
      <c r="D1418" t="s">
        <v>68</v>
      </c>
      <c r="E1418" s="2">
        <v>1185.83</v>
      </c>
      <c r="F1418" s="2">
        <v>250</v>
      </c>
      <c r="G1418" s="2">
        <v>125</v>
      </c>
      <c r="H1418" s="2">
        <v>148228.75</v>
      </c>
      <c r="I1418">
        <v>7411.44</v>
      </c>
      <c r="J1418" s="2">
        <v>140817.31</v>
      </c>
      <c r="K1418" s="2">
        <v>140.82</v>
      </c>
      <c r="L1418" s="2">
        <v>296457.5</v>
      </c>
      <c r="M1418" s="2">
        <v>-155640.19</v>
      </c>
      <c r="N1418" s="2">
        <v>-155.63999999999999</v>
      </c>
      <c r="O1418" s="3">
        <v>45289</v>
      </c>
      <c r="P1418" t="s">
        <v>80</v>
      </c>
      <c r="Q1418" t="s">
        <v>77</v>
      </c>
      <c r="R1418">
        <v>2023</v>
      </c>
      <c r="S1418" t="s">
        <v>403</v>
      </c>
      <c r="T1418" t="s">
        <v>64</v>
      </c>
      <c r="U1418" t="s">
        <v>65</v>
      </c>
    </row>
    <row r="1419" spans="1:21" x14ac:dyDescent="0.3">
      <c r="A1419" t="s">
        <v>42</v>
      </c>
      <c r="B1419" t="s">
        <v>600</v>
      </c>
      <c r="C1419" t="s">
        <v>56</v>
      </c>
      <c r="D1419" t="s">
        <v>228</v>
      </c>
      <c r="E1419" s="2">
        <v>2411.64</v>
      </c>
      <c r="F1419" s="2">
        <v>120</v>
      </c>
      <c r="G1419" s="2">
        <v>350</v>
      </c>
      <c r="H1419" s="2">
        <v>844074</v>
      </c>
      <c r="I1419">
        <v>126611.1</v>
      </c>
      <c r="J1419" s="2">
        <v>717462.9</v>
      </c>
      <c r="K1419" s="2">
        <v>717.46</v>
      </c>
      <c r="L1419" s="2">
        <v>289396.8</v>
      </c>
      <c r="M1419" s="2">
        <v>428066.1</v>
      </c>
      <c r="N1419" s="2">
        <v>428.07</v>
      </c>
      <c r="O1419" s="3">
        <v>45289</v>
      </c>
      <c r="P1419" t="s">
        <v>80</v>
      </c>
      <c r="Q1419" t="s">
        <v>77</v>
      </c>
      <c r="R1419">
        <v>2023</v>
      </c>
      <c r="S1419" t="s">
        <v>601</v>
      </c>
      <c r="T1419" t="s">
        <v>58</v>
      </c>
      <c r="U1419" t="s">
        <v>46</v>
      </c>
    </row>
    <row r="1420" spans="1:21" x14ac:dyDescent="0.3">
      <c r="A1420" t="s">
        <v>47</v>
      </c>
      <c r="B1420" t="s">
        <v>346</v>
      </c>
      <c r="C1420" t="s">
        <v>56</v>
      </c>
      <c r="D1420" t="s">
        <v>158</v>
      </c>
      <c r="E1420" s="2">
        <v>1088.1199999999999</v>
      </c>
      <c r="F1420" s="2">
        <v>120</v>
      </c>
      <c r="G1420" s="2">
        <v>12</v>
      </c>
      <c r="H1420" s="2">
        <v>13057.44</v>
      </c>
      <c r="I1420">
        <v>1305.74</v>
      </c>
      <c r="J1420" s="2">
        <v>11751.7</v>
      </c>
      <c r="K1420" s="2">
        <v>11.75</v>
      </c>
      <c r="L1420" s="2">
        <v>130574.39999999999</v>
      </c>
      <c r="M1420" s="2">
        <v>-118822.7</v>
      </c>
      <c r="N1420" s="2">
        <v>-118.82</v>
      </c>
      <c r="O1420" s="3">
        <v>45289</v>
      </c>
      <c r="P1420" t="s">
        <v>80</v>
      </c>
      <c r="Q1420" t="s">
        <v>77</v>
      </c>
      <c r="R1420">
        <v>2023</v>
      </c>
      <c r="S1420" t="s">
        <v>347</v>
      </c>
      <c r="T1420" t="s">
        <v>58</v>
      </c>
      <c r="U1420" t="s">
        <v>54</v>
      </c>
    </row>
    <row r="1421" spans="1:21" x14ac:dyDescent="0.3">
      <c r="A1421" t="s">
        <v>42</v>
      </c>
      <c r="B1421" t="s">
        <v>372</v>
      </c>
      <c r="C1421" t="s">
        <v>61</v>
      </c>
      <c r="D1421" t="s">
        <v>24</v>
      </c>
      <c r="E1421" s="2">
        <v>1196.0999999999999</v>
      </c>
      <c r="F1421" s="2">
        <v>250</v>
      </c>
      <c r="G1421" s="2">
        <v>350</v>
      </c>
      <c r="H1421" s="2">
        <v>418635</v>
      </c>
      <c r="I1421">
        <v>0</v>
      </c>
      <c r="J1421" s="2">
        <v>418635</v>
      </c>
      <c r="K1421" s="2">
        <v>418.63</v>
      </c>
      <c r="L1421" s="2">
        <v>299025</v>
      </c>
      <c r="M1421" s="2">
        <v>119610</v>
      </c>
      <c r="N1421" s="2">
        <v>119.61</v>
      </c>
      <c r="O1421" s="3">
        <v>45290</v>
      </c>
      <c r="P1421" t="s">
        <v>80</v>
      </c>
      <c r="Q1421" t="s">
        <v>77</v>
      </c>
      <c r="R1421">
        <v>2023</v>
      </c>
      <c r="S1421" t="s">
        <v>373</v>
      </c>
      <c r="T1421" t="s">
        <v>64</v>
      </c>
      <c r="U1421" t="s">
        <v>37</v>
      </c>
    </row>
    <row r="1422" spans="1:21" x14ac:dyDescent="0.3">
      <c r="A1422" t="s">
        <v>42</v>
      </c>
      <c r="B1422" t="s">
        <v>586</v>
      </c>
      <c r="C1422" t="s">
        <v>61</v>
      </c>
      <c r="D1422" t="s">
        <v>68</v>
      </c>
      <c r="E1422" s="2">
        <v>1846.77</v>
      </c>
      <c r="F1422" s="2">
        <v>250</v>
      </c>
      <c r="G1422" s="2">
        <v>350</v>
      </c>
      <c r="H1422" s="2">
        <v>646369.5</v>
      </c>
      <c r="I1422">
        <v>32318.48</v>
      </c>
      <c r="J1422" s="2">
        <v>614051.02</v>
      </c>
      <c r="K1422" s="2">
        <v>614.04999999999995</v>
      </c>
      <c r="L1422" s="2">
        <v>461692.5</v>
      </c>
      <c r="M1422" s="2">
        <v>152358.51999999999</v>
      </c>
      <c r="N1422" s="2">
        <v>152.36000000000001</v>
      </c>
      <c r="O1422" s="3">
        <v>45293</v>
      </c>
      <c r="P1422" t="s">
        <v>33</v>
      </c>
      <c r="Q1422" t="s">
        <v>34</v>
      </c>
      <c r="R1422">
        <v>2024</v>
      </c>
      <c r="S1422" t="s">
        <v>587</v>
      </c>
      <c r="T1422" t="s">
        <v>64</v>
      </c>
      <c r="U1422" t="s">
        <v>54</v>
      </c>
    </row>
    <row r="1423" spans="1:21" x14ac:dyDescent="0.3">
      <c r="A1423" t="s">
        <v>30</v>
      </c>
      <c r="B1423" t="s">
        <v>504</v>
      </c>
      <c r="C1423" t="s">
        <v>67</v>
      </c>
      <c r="D1423" t="s">
        <v>24</v>
      </c>
      <c r="E1423" s="2">
        <v>1108.53</v>
      </c>
      <c r="F1423" s="2">
        <v>3</v>
      </c>
      <c r="G1423" s="2">
        <v>15</v>
      </c>
      <c r="H1423" s="2">
        <v>16627.95</v>
      </c>
      <c r="I1423">
        <v>0</v>
      </c>
      <c r="J1423" s="2">
        <v>16627.95</v>
      </c>
      <c r="K1423" s="2">
        <v>16.63</v>
      </c>
      <c r="L1423" s="2">
        <v>3325.59</v>
      </c>
      <c r="M1423" s="2">
        <v>13302.36</v>
      </c>
      <c r="N1423" s="2">
        <v>13.3</v>
      </c>
      <c r="O1423" s="3">
        <v>45293</v>
      </c>
      <c r="P1423" t="s">
        <v>33</v>
      </c>
      <c r="Q1423" t="s">
        <v>34</v>
      </c>
      <c r="R1423">
        <v>2024</v>
      </c>
      <c r="S1423" t="s">
        <v>505</v>
      </c>
      <c r="T1423" t="s">
        <v>70</v>
      </c>
      <c r="U1423" t="s">
        <v>37</v>
      </c>
    </row>
    <row r="1424" spans="1:21" x14ac:dyDescent="0.3">
      <c r="A1424" t="s">
        <v>47</v>
      </c>
      <c r="B1424" t="s">
        <v>372</v>
      </c>
      <c r="C1424" t="s">
        <v>95</v>
      </c>
      <c r="D1424" t="s">
        <v>24</v>
      </c>
      <c r="E1424" s="2">
        <v>1688.65</v>
      </c>
      <c r="F1424" s="2">
        <v>260</v>
      </c>
      <c r="G1424" s="2">
        <v>12</v>
      </c>
      <c r="H1424" s="2">
        <v>20263.8</v>
      </c>
      <c r="I1424">
        <v>0</v>
      </c>
      <c r="J1424" s="2">
        <v>20263.8</v>
      </c>
      <c r="K1424" s="2">
        <v>20.260000000000002</v>
      </c>
      <c r="L1424" s="2">
        <v>439049</v>
      </c>
      <c r="M1424" s="2">
        <v>-418785.2</v>
      </c>
      <c r="N1424" s="2">
        <v>-418.79</v>
      </c>
      <c r="O1424" s="3">
        <v>45294</v>
      </c>
      <c r="P1424" t="s">
        <v>33</v>
      </c>
      <c r="Q1424" t="s">
        <v>34</v>
      </c>
      <c r="R1424">
        <v>2024</v>
      </c>
      <c r="S1424" t="s">
        <v>373</v>
      </c>
      <c r="T1424" t="s">
        <v>97</v>
      </c>
      <c r="U1424" t="s">
        <v>65</v>
      </c>
    </row>
    <row r="1425" spans="1:21" x14ac:dyDescent="0.3">
      <c r="A1425" t="s">
        <v>47</v>
      </c>
      <c r="B1425" t="s">
        <v>502</v>
      </c>
      <c r="C1425" t="s">
        <v>61</v>
      </c>
      <c r="D1425" t="s">
        <v>68</v>
      </c>
      <c r="E1425" s="2">
        <v>1431.31</v>
      </c>
      <c r="F1425" s="2">
        <v>250</v>
      </c>
      <c r="G1425" s="2">
        <v>12</v>
      </c>
      <c r="H1425" s="2">
        <v>17175.72</v>
      </c>
      <c r="I1425">
        <v>858.79</v>
      </c>
      <c r="J1425" s="2">
        <v>16316.93</v>
      </c>
      <c r="K1425" s="2">
        <v>16.32</v>
      </c>
      <c r="L1425" s="2">
        <v>357827.5</v>
      </c>
      <c r="M1425" s="2">
        <v>-341510.57</v>
      </c>
      <c r="N1425" s="2">
        <v>-341.51</v>
      </c>
      <c r="O1425" s="3">
        <v>45294</v>
      </c>
      <c r="P1425" t="s">
        <v>33</v>
      </c>
      <c r="Q1425" t="s">
        <v>34</v>
      </c>
      <c r="R1425">
        <v>2024</v>
      </c>
      <c r="S1425" t="s">
        <v>503</v>
      </c>
      <c r="T1425" t="s">
        <v>64</v>
      </c>
      <c r="U1425" t="s">
        <v>41</v>
      </c>
    </row>
    <row r="1426" spans="1:21" x14ac:dyDescent="0.3">
      <c r="A1426" t="s">
        <v>42</v>
      </c>
      <c r="B1426" t="s">
        <v>408</v>
      </c>
      <c r="C1426" t="s">
        <v>23</v>
      </c>
      <c r="D1426" t="s">
        <v>158</v>
      </c>
      <c r="E1426" s="2">
        <v>1624.71</v>
      </c>
      <c r="F1426" s="2">
        <v>5</v>
      </c>
      <c r="G1426" s="2">
        <v>350</v>
      </c>
      <c r="H1426" s="2">
        <v>568648.5</v>
      </c>
      <c r="I1426">
        <v>56864.85</v>
      </c>
      <c r="J1426" s="2">
        <v>511783.65</v>
      </c>
      <c r="K1426" s="2">
        <v>511.78</v>
      </c>
      <c r="L1426" s="2">
        <v>8123.55</v>
      </c>
      <c r="M1426" s="2">
        <v>503660.1</v>
      </c>
      <c r="N1426" s="2">
        <v>503.66</v>
      </c>
      <c r="O1426" s="3">
        <v>45294</v>
      </c>
      <c r="P1426" t="s">
        <v>33</v>
      </c>
      <c r="Q1426" t="s">
        <v>34</v>
      </c>
      <c r="R1426">
        <v>2024</v>
      </c>
      <c r="S1426" t="s">
        <v>409</v>
      </c>
      <c r="T1426" t="s">
        <v>28</v>
      </c>
      <c r="U1426" t="s">
        <v>59</v>
      </c>
    </row>
    <row r="1427" spans="1:21" x14ac:dyDescent="0.3">
      <c r="A1427" t="s">
        <v>47</v>
      </c>
      <c r="B1427" t="s">
        <v>376</v>
      </c>
      <c r="C1427" t="s">
        <v>56</v>
      </c>
      <c r="D1427" t="s">
        <v>68</v>
      </c>
      <c r="E1427" s="2">
        <v>759.63</v>
      </c>
      <c r="F1427" s="2">
        <v>120</v>
      </c>
      <c r="G1427" s="2">
        <v>12</v>
      </c>
      <c r="H1427" s="2">
        <v>9115.56</v>
      </c>
      <c r="I1427">
        <v>455.78</v>
      </c>
      <c r="J1427" s="2">
        <v>8659.7800000000007</v>
      </c>
      <c r="K1427" s="2">
        <v>8.66</v>
      </c>
      <c r="L1427" s="2">
        <v>91155.6</v>
      </c>
      <c r="M1427" s="2">
        <v>-82495.820000000007</v>
      </c>
      <c r="N1427" s="2">
        <v>-82.5</v>
      </c>
      <c r="O1427" s="3">
        <v>45296</v>
      </c>
      <c r="P1427" t="s">
        <v>33</v>
      </c>
      <c r="Q1427" t="s">
        <v>34</v>
      </c>
      <c r="R1427">
        <v>2024</v>
      </c>
      <c r="S1427" t="s">
        <v>377</v>
      </c>
      <c r="T1427" t="s">
        <v>58</v>
      </c>
      <c r="U1427" t="s">
        <v>37</v>
      </c>
    </row>
    <row r="1428" spans="1:21" x14ac:dyDescent="0.3">
      <c r="A1428" t="s">
        <v>42</v>
      </c>
      <c r="B1428" t="s">
        <v>348</v>
      </c>
      <c r="C1428" t="s">
        <v>23</v>
      </c>
      <c r="D1428" t="s">
        <v>228</v>
      </c>
      <c r="E1428" s="2">
        <v>1976.13</v>
      </c>
      <c r="F1428" s="2">
        <v>5</v>
      </c>
      <c r="G1428" s="2">
        <v>350</v>
      </c>
      <c r="H1428" s="2">
        <v>691645.5</v>
      </c>
      <c r="I1428">
        <v>103746.82</v>
      </c>
      <c r="J1428" s="2">
        <v>587898.68000000005</v>
      </c>
      <c r="K1428" s="2">
        <v>587.9</v>
      </c>
      <c r="L1428" s="2">
        <v>9880.65</v>
      </c>
      <c r="M1428" s="2">
        <v>578018.03</v>
      </c>
      <c r="N1428" s="2">
        <v>578.02</v>
      </c>
      <c r="O1428" s="3">
        <v>45297</v>
      </c>
      <c r="P1428" t="s">
        <v>33</v>
      </c>
      <c r="Q1428" t="s">
        <v>34</v>
      </c>
      <c r="R1428">
        <v>2024</v>
      </c>
      <c r="S1428" t="s">
        <v>349</v>
      </c>
      <c r="T1428" t="s">
        <v>28</v>
      </c>
      <c r="U1428" t="s">
        <v>37</v>
      </c>
    </row>
    <row r="1429" spans="1:21" x14ac:dyDescent="0.3">
      <c r="A1429" t="s">
        <v>30</v>
      </c>
      <c r="B1429" t="s">
        <v>532</v>
      </c>
      <c r="C1429" t="s">
        <v>56</v>
      </c>
      <c r="D1429" t="s">
        <v>228</v>
      </c>
      <c r="E1429" s="2">
        <v>604.41</v>
      </c>
      <c r="F1429" s="2">
        <v>120</v>
      </c>
      <c r="G1429" s="2">
        <v>15</v>
      </c>
      <c r="H1429" s="2">
        <v>9066.15</v>
      </c>
      <c r="I1429">
        <v>1359.92</v>
      </c>
      <c r="J1429" s="2">
        <v>7706.23</v>
      </c>
      <c r="K1429" s="2">
        <v>7.71</v>
      </c>
      <c r="L1429" s="2">
        <v>72529.2</v>
      </c>
      <c r="M1429" s="2">
        <v>-64822.97</v>
      </c>
      <c r="N1429" s="2">
        <v>-64.819999999999993</v>
      </c>
      <c r="O1429" s="3">
        <v>45297</v>
      </c>
      <c r="P1429" t="s">
        <v>33</v>
      </c>
      <c r="Q1429" t="s">
        <v>34</v>
      </c>
      <c r="R1429">
        <v>2024</v>
      </c>
      <c r="S1429" t="s">
        <v>533</v>
      </c>
      <c r="T1429" t="s">
        <v>58</v>
      </c>
      <c r="U1429" t="s">
        <v>37</v>
      </c>
    </row>
    <row r="1430" spans="1:21" x14ac:dyDescent="0.3">
      <c r="A1430" t="s">
        <v>38</v>
      </c>
      <c r="B1430" t="s">
        <v>330</v>
      </c>
      <c r="C1430" t="s">
        <v>61</v>
      </c>
      <c r="D1430" t="s">
        <v>24</v>
      </c>
      <c r="E1430" s="2">
        <v>272.43</v>
      </c>
      <c r="F1430" s="2">
        <v>250</v>
      </c>
      <c r="G1430" s="2">
        <v>300</v>
      </c>
      <c r="H1430" s="2">
        <v>81729</v>
      </c>
      <c r="I1430">
        <v>0</v>
      </c>
      <c r="J1430" s="2">
        <v>81729</v>
      </c>
      <c r="K1430" s="2">
        <v>81.73</v>
      </c>
      <c r="L1430" s="2">
        <v>68107.5</v>
      </c>
      <c r="M1430" s="2">
        <v>13621.5</v>
      </c>
      <c r="N1430" s="2">
        <v>13.62</v>
      </c>
      <c r="O1430" s="3">
        <v>45297</v>
      </c>
      <c r="P1430" t="s">
        <v>33</v>
      </c>
      <c r="Q1430" t="s">
        <v>34</v>
      </c>
      <c r="R1430">
        <v>2024</v>
      </c>
      <c r="S1430" t="s">
        <v>331</v>
      </c>
      <c r="T1430" t="s">
        <v>64</v>
      </c>
      <c r="U1430" t="s">
        <v>41</v>
      </c>
    </row>
    <row r="1431" spans="1:21" x14ac:dyDescent="0.3">
      <c r="A1431" t="s">
        <v>21</v>
      </c>
      <c r="B1431" t="s">
        <v>438</v>
      </c>
      <c r="C1431" t="s">
        <v>32</v>
      </c>
      <c r="D1431" t="s">
        <v>68</v>
      </c>
      <c r="E1431" s="2">
        <v>1905.95</v>
      </c>
      <c r="F1431" s="2">
        <v>10</v>
      </c>
      <c r="G1431" s="2">
        <v>125</v>
      </c>
      <c r="H1431" s="2">
        <v>238243.75</v>
      </c>
      <c r="I1431">
        <v>11912.19</v>
      </c>
      <c r="J1431" s="2">
        <v>226331.56</v>
      </c>
      <c r="K1431" s="2">
        <v>226.33</v>
      </c>
      <c r="L1431" s="2">
        <v>19059.5</v>
      </c>
      <c r="M1431" s="2">
        <v>207272.06</v>
      </c>
      <c r="N1431" s="2">
        <v>207.27</v>
      </c>
      <c r="O1431" s="3">
        <v>45297</v>
      </c>
      <c r="P1431" t="s">
        <v>33</v>
      </c>
      <c r="Q1431" t="s">
        <v>34</v>
      </c>
      <c r="R1431">
        <v>2024</v>
      </c>
      <c r="S1431" t="s">
        <v>439</v>
      </c>
      <c r="T1431" t="s">
        <v>36</v>
      </c>
      <c r="U1431" t="s">
        <v>51</v>
      </c>
    </row>
    <row r="1432" spans="1:21" x14ac:dyDescent="0.3">
      <c r="A1432" t="s">
        <v>47</v>
      </c>
      <c r="B1432" t="s">
        <v>530</v>
      </c>
      <c r="C1432" t="s">
        <v>67</v>
      </c>
      <c r="D1432" t="s">
        <v>228</v>
      </c>
      <c r="E1432" s="2">
        <v>793.5</v>
      </c>
      <c r="F1432" s="2">
        <v>3</v>
      </c>
      <c r="G1432" s="2">
        <v>12</v>
      </c>
      <c r="H1432" s="2">
        <v>9522</v>
      </c>
      <c r="I1432">
        <v>1428.3</v>
      </c>
      <c r="J1432" s="2">
        <v>8093.7</v>
      </c>
      <c r="K1432" s="2">
        <v>8.09</v>
      </c>
      <c r="L1432" s="2">
        <v>2380.5</v>
      </c>
      <c r="M1432" s="2">
        <v>5713.2</v>
      </c>
      <c r="N1432" s="2">
        <v>5.71</v>
      </c>
      <c r="O1432" s="3">
        <v>45297</v>
      </c>
      <c r="P1432" t="s">
        <v>33</v>
      </c>
      <c r="Q1432" t="s">
        <v>34</v>
      </c>
      <c r="R1432">
        <v>2024</v>
      </c>
      <c r="S1432" t="s">
        <v>531</v>
      </c>
      <c r="T1432" t="s">
        <v>70</v>
      </c>
      <c r="U1432" t="s">
        <v>54</v>
      </c>
    </row>
    <row r="1433" spans="1:21" x14ac:dyDescent="0.3">
      <c r="A1433" t="s">
        <v>47</v>
      </c>
      <c r="B1433" t="s">
        <v>450</v>
      </c>
      <c r="C1433" t="s">
        <v>95</v>
      </c>
      <c r="D1433" t="s">
        <v>158</v>
      </c>
      <c r="E1433" s="2">
        <v>1877.75</v>
      </c>
      <c r="F1433" s="2">
        <v>260</v>
      </c>
      <c r="G1433" s="2">
        <v>12</v>
      </c>
      <c r="H1433" s="2">
        <v>22533</v>
      </c>
      <c r="I1433">
        <v>2253.3000000000002</v>
      </c>
      <c r="J1433" s="2">
        <v>20279.7</v>
      </c>
      <c r="K1433" s="2">
        <v>20.28</v>
      </c>
      <c r="L1433" s="2">
        <v>488215</v>
      </c>
      <c r="M1433" s="2">
        <v>-467935.3</v>
      </c>
      <c r="N1433" s="2">
        <v>-467.94</v>
      </c>
      <c r="O1433" s="3">
        <v>45298</v>
      </c>
      <c r="P1433" t="s">
        <v>33</v>
      </c>
      <c r="Q1433" t="s">
        <v>34</v>
      </c>
      <c r="R1433">
        <v>2024</v>
      </c>
      <c r="S1433" t="s">
        <v>451</v>
      </c>
      <c r="T1433" t="s">
        <v>97</v>
      </c>
      <c r="U1433" t="s">
        <v>59</v>
      </c>
    </row>
    <row r="1434" spans="1:21" x14ac:dyDescent="0.3">
      <c r="A1434" t="s">
        <v>21</v>
      </c>
      <c r="B1434" t="s">
        <v>414</v>
      </c>
      <c r="C1434" t="s">
        <v>67</v>
      </c>
      <c r="D1434" t="s">
        <v>24</v>
      </c>
      <c r="E1434" s="2">
        <v>2222.98</v>
      </c>
      <c r="F1434" s="2">
        <v>3</v>
      </c>
      <c r="G1434" s="2">
        <v>125</v>
      </c>
      <c r="H1434" s="2">
        <v>277872.5</v>
      </c>
      <c r="I1434">
        <v>0</v>
      </c>
      <c r="J1434" s="2">
        <v>277872.5</v>
      </c>
      <c r="K1434" s="2">
        <v>277.87</v>
      </c>
      <c r="L1434" s="2">
        <v>6668.94</v>
      </c>
      <c r="M1434" s="2">
        <v>271203.56</v>
      </c>
      <c r="N1434" s="2">
        <v>271.2</v>
      </c>
      <c r="O1434" s="3">
        <v>45298</v>
      </c>
      <c r="P1434" t="s">
        <v>33</v>
      </c>
      <c r="Q1434" t="s">
        <v>34</v>
      </c>
      <c r="R1434">
        <v>2024</v>
      </c>
      <c r="S1434" t="s">
        <v>415</v>
      </c>
      <c r="T1434" t="s">
        <v>70</v>
      </c>
      <c r="U1434" t="s">
        <v>59</v>
      </c>
    </row>
    <row r="1435" spans="1:21" x14ac:dyDescent="0.3">
      <c r="A1435" t="s">
        <v>38</v>
      </c>
      <c r="B1435" t="s">
        <v>398</v>
      </c>
      <c r="C1435" t="s">
        <v>23</v>
      </c>
      <c r="D1435" t="s">
        <v>158</v>
      </c>
      <c r="E1435" s="2">
        <v>920.86</v>
      </c>
      <c r="F1435" s="2">
        <v>5</v>
      </c>
      <c r="G1435" s="2">
        <v>300</v>
      </c>
      <c r="H1435" s="2">
        <v>276258</v>
      </c>
      <c r="I1435">
        <v>27625.8</v>
      </c>
      <c r="J1435" s="2">
        <v>248632.2</v>
      </c>
      <c r="K1435" s="2">
        <v>248.63</v>
      </c>
      <c r="L1435" s="2">
        <v>4604.3</v>
      </c>
      <c r="M1435" s="2">
        <v>244027.9</v>
      </c>
      <c r="N1435" s="2">
        <v>244.03</v>
      </c>
      <c r="O1435" s="3">
        <v>45299</v>
      </c>
      <c r="P1435" t="s">
        <v>33</v>
      </c>
      <c r="Q1435" t="s">
        <v>34</v>
      </c>
      <c r="R1435">
        <v>2024</v>
      </c>
      <c r="S1435" t="s">
        <v>399</v>
      </c>
      <c r="T1435" t="s">
        <v>28</v>
      </c>
      <c r="U1435" t="s">
        <v>29</v>
      </c>
    </row>
    <row r="1436" spans="1:21" x14ac:dyDescent="0.3">
      <c r="A1436" t="s">
        <v>47</v>
      </c>
      <c r="B1436" t="s">
        <v>496</v>
      </c>
      <c r="C1436" t="s">
        <v>56</v>
      </c>
      <c r="D1436" t="s">
        <v>24</v>
      </c>
      <c r="E1436" s="2">
        <v>1791.87</v>
      </c>
      <c r="F1436" s="2">
        <v>120</v>
      </c>
      <c r="G1436" s="2">
        <v>12</v>
      </c>
      <c r="H1436" s="2">
        <v>21502.44</v>
      </c>
      <c r="I1436">
        <v>0</v>
      </c>
      <c r="J1436" s="2">
        <v>21502.44</v>
      </c>
      <c r="K1436" s="2">
        <v>21.5</v>
      </c>
      <c r="L1436" s="2">
        <v>215024.4</v>
      </c>
      <c r="M1436" s="2">
        <v>-193521.96</v>
      </c>
      <c r="N1436" s="2">
        <v>-193.52</v>
      </c>
      <c r="O1436" s="3">
        <v>45299</v>
      </c>
      <c r="P1436" t="s">
        <v>33</v>
      </c>
      <c r="Q1436" t="s">
        <v>34</v>
      </c>
      <c r="R1436">
        <v>2024</v>
      </c>
      <c r="S1436" t="s">
        <v>497</v>
      </c>
      <c r="T1436" t="s">
        <v>58</v>
      </c>
      <c r="U1436" t="s">
        <v>29</v>
      </c>
    </row>
    <row r="1437" spans="1:21" x14ac:dyDescent="0.3">
      <c r="A1437" t="s">
        <v>42</v>
      </c>
      <c r="B1437" t="s">
        <v>338</v>
      </c>
      <c r="C1437" t="s">
        <v>95</v>
      </c>
      <c r="D1437" t="s">
        <v>228</v>
      </c>
      <c r="E1437" s="2">
        <v>2875.64</v>
      </c>
      <c r="F1437" s="2">
        <v>260</v>
      </c>
      <c r="G1437" s="2">
        <v>350</v>
      </c>
      <c r="H1437" s="2">
        <v>1006474</v>
      </c>
      <c r="I1437">
        <v>150971.1</v>
      </c>
      <c r="J1437" s="2">
        <v>855502.9</v>
      </c>
      <c r="K1437" s="2">
        <v>855.5</v>
      </c>
      <c r="L1437" s="2">
        <v>747666.4</v>
      </c>
      <c r="M1437" s="2">
        <v>107836.5</v>
      </c>
      <c r="N1437" s="2">
        <v>107.84</v>
      </c>
      <c r="O1437" s="3">
        <v>45300</v>
      </c>
      <c r="P1437" t="s">
        <v>33</v>
      </c>
      <c r="Q1437" t="s">
        <v>34</v>
      </c>
      <c r="R1437">
        <v>2024</v>
      </c>
      <c r="S1437" t="s">
        <v>339</v>
      </c>
      <c r="T1437" t="s">
        <v>97</v>
      </c>
      <c r="U1437" t="s">
        <v>59</v>
      </c>
    </row>
    <row r="1438" spans="1:21" x14ac:dyDescent="0.3">
      <c r="A1438" t="s">
        <v>42</v>
      </c>
      <c r="B1438" t="s">
        <v>476</v>
      </c>
      <c r="C1438" t="s">
        <v>61</v>
      </c>
      <c r="D1438" t="s">
        <v>68</v>
      </c>
      <c r="E1438" s="2">
        <v>2987.46</v>
      </c>
      <c r="F1438" s="2">
        <v>250</v>
      </c>
      <c r="G1438" s="2">
        <v>350</v>
      </c>
      <c r="H1438" s="2">
        <v>1045611</v>
      </c>
      <c r="I1438">
        <v>52280.55</v>
      </c>
      <c r="J1438" s="2">
        <v>993330.45</v>
      </c>
      <c r="K1438" s="2">
        <v>993.33</v>
      </c>
      <c r="L1438" s="2">
        <v>746865</v>
      </c>
      <c r="M1438" s="2">
        <v>246465.45</v>
      </c>
      <c r="N1438" s="2">
        <v>246.47</v>
      </c>
      <c r="O1438" s="3">
        <v>45300</v>
      </c>
      <c r="P1438" t="s">
        <v>33</v>
      </c>
      <c r="Q1438" t="s">
        <v>34</v>
      </c>
      <c r="R1438">
        <v>2024</v>
      </c>
      <c r="S1438" t="s">
        <v>477</v>
      </c>
      <c r="T1438" t="s">
        <v>64</v>
      </c>
      <c r="U1438" t="s">
        <v>65</v>
      </c>
    </row>
    <row r="1439" spans="1:21" x14ac:dyDescent="0.3">
      <c r="A1439" t="s">
        <v>30</v>
      </c>
      <c r="B1439" t="s">
        <v>332</v>
      </c>
      <c r="C1439" t="s">
        <v>67</v>
      </c>
      <c r="D1439" t="s">
        <v>228</v>
      </c>
      <c r="E1439" s="2">
        <v>1764.99</v>
      </c>
      <c r="F1439" s="2">
        <v>3</v>
      </c>
      <c r="G1439" s="2">
        <v>15</v>
      </c>
      <c r="H1439" s="2">
        <v>26474.85</v>
      </c>
      <c r="I1439">
        <v>3971.23</v>
      </c>
      <c r="J1439" s="2">
        <v>22503.62</v>
      </c>
      <c r="K1439" s="2">
        <v>22.5</v>
      </c>
      <c r="L1439" s="2">
        <v>5294.97</v>
      </c>
      <c r="M1439" s="2">
        <v>17208.650000000001</v>
      </c>
      <c r="N1439" s="2">
        <v>17.21</v>
      </c>
      <c r="O1439" s="3">
        <v>45300</v>
      </c>
      <c r="P1439" t="s">
        <v>33</v>
      </c>
      <c r="Q1439" t="s">
        <v>34</v>
      </c>
      <c r="R1439">
        <v>2024</v>
      </c>
      <c r="S1439" t="s">
        <v>333</v>
      </c>
      <c r="T1439" t="s">
        <v>70</v>
      </c>
      <c r="U1439" t="s">
        <v>54</v>
      </c>
    </row>
    <row r="1440" spans="1:21" x14ac:dyDescent="0.3">
      <c r="A1440" t="s">
        <v>30</v>
      </c>
      <c r="B1440" t="s">
        <v>460</v>
      </c>
      <c r="C1440" t="s">
        <v>56</v>
      </c>
      <c r="D1440" t="s">
        <v>68</v>
      </c>
      <c r="E1440" s="2">
        <v>701.42</v>
      </c>
      <c r="F1440" s="2">
        <v>120</v>
      </c>
      <c r="G1440" s="2">
        <v>15</v>
      </c>
      <c r="H1440" s="2">
        <v>10521.3</v>
      </c>
      <c r="I1440">
        <v>526.05999999999995</v>
      </c>
      <c r="J1440" s="2">
        <v>9995.24</v>
      </c>
      <c r="K1440" s="2">
        <v>10</v>
      </c>
      <c r="L1440" s="2">
        <v>84170.4</v>
      </c>
      <c r="M1440" s="2">
        <v>-74175.16</v>
      </c>
      <c r="N1440" s="2">
        <v>-74.180000000000007</v>
      </c>
      <c r="O1440" s="3">
        <v>45301</v>
      </c>
      <c r="P1440" t="s">
        <v>33</v>
      </c>
      <c r="Q1440" t="s">
        <v>34</v>
      </c>
      <c r="R1440">
        <v>2024</v>
      </c>
      <c r="S1440" t="s">
        <v>461</v>
      </c>
      <c r="T1440" t="s">
        <v>58</v>
      </c>
      <c r="U1440" t="s">
        <v>37</v>
      </c>
    </row>
    <row r="1441" spans="1:21" x14ac:dyDescent="0.3">
      <c r="A1441" t="s">
        <v>30</v>
      </c>
      <c r="B1441" t="s">
        <v>500</v>
      </c>
      <c r="C1441" t="s">
        <v>95</v>
      </c>
      <c r="D1441" t="s">
        <v>228</v>
      </c>
      <c r="E1441" s="2">
        <v>1486.89</v>
      </c>
      <c r="F1441" s="2">
        <v>260</v>
      </c>
      <c r="G1441" s="2">
        <v>15</v>
      </c>
      <c r="H1441" s="2">
        <v>22303.35</v>
      </c>
      <c r="I1441">
        <v>3345.5</v>
      </c>
      <c r="J1441" s="2">
        <v>18957.849999999999</v>
      </c>
      <c r="K1441" s="2">
        <v>18.96</v>
      </c>
      <c r="L1441" s="2">
        <v>386591.4</v>
      </c>
      <c r="M1441" s="2">
        <v>-367633.55</v>
      </c>
      <c r="N1441" s="2">
        <v>-367.63</v>
      </c>
      <c r="O1441" s="3">
        <v>45301</v>
      </c>
      <c r="P1441" t="s">
        <v>33</v>
      </c>
      <c r="Q1441" t="s">
        <v>34</v>
      </c>
      <c r="R1441">
        <v>2024</v>
      </c>
      <c r="S1441" t="s">
        <v>501</v>
      </c>
      <c r="T1441" t="s">
        <v>97</v>
      </c>
      <c r="U1441" t="s">
        <v>41</v>
      </c>
    </row>
    <row r="1442" spans="1:21" x14ac:dyDescent="0.3">
      <c r="A1442" t="s">
        <v>30</v>
      </c>
      <c r="B1442" t="s">
        <v>548</v>
      </c>
      <c r="C1442" t="s">
        <v>95</v>
      </c>
      <c r="D1442" t="s">
        <v>228</v>
      </c>
      <c r="E1442" s="2">
        <v>1790.23</v>
      </c>
      <c r="F1442" s="2">
        <v>260</v>
      </c>
      <c r="G1442" s="2">
        <v>15</v>
      </c>
      <c r="H1442" s="2">
        <v>26853.45</v>
      </c>
      <c r="I1442">
        <v>4028.02</v>
      </c>
      <c r="J1442" s="2">
        <v>22825.43</v>
      </c>
      <c r="K1442" s="2">
        <v>22.83</v>
      </c>
      <c r="L1442" s="2">
        <v>465459.8</v>
      </c>
      <c r="M1442" s="2">
        <v>-442634.37</v>
      </c>
      <c r="N1442" s="2">
        <v>-442.63</v>
      </c>
      <c r="O1442" s="3">
        <v>45303</v>
      </c>
      <c r="P1442" t="s">
        <v>33</v>
      </c>
      <c r="Q1442" t="s">
        <v>34</v>
      </c>
      <c r="R1442">
        <v>2024</v>
      </c>
      <c r="S1442" t="s">
        <v>549</v>
      </c>
      <c r="T1442" t="s">
        <v>97</v>
      </c>
      <c r="U1442" t="s">
        <v>59</v>
      </c>
    </row>
    <row r="1443" spans="1:21" x14ac:dyDescent="0.3">
      <c r="A1443" t="s">
        <v>42</v>
      </c>
      <c r="B1443" t="s">
        <v>602</v>
      </c>
      <c r="C1443" t="s">
        <v>67</v>
      </c>
      <c r="D1443" t="s">
        <v>228</v>
      </c>
      <c r="E1443" s="2">
        <v>2656.15</v>
      </c>
      <c r="F1443" s="2">
        <v>3</v>
      </c>
      <c r="G1443" s="2">
        <v>350</v>
      </c>
      <c r="H1443" s="2">
        <v>929652.5</v>
      </c>
      <c r="I1443">
        <v>139447.88</v>
      </c>
      <c r="J1443" s="2">
        <v>790204.62</v>
      </c>
      <c r="K1443" s="2">
        <v>790.2</v>
      </c>
      <c r="L1443" s="2">
        <v>7968.45</v>
      </c>
      <c r="M1443" s="2">
        <v>782236.17</v>
      </c>
      <c r="N1443" s="2">
        <v>782.24</v>
      </c>
      <c r="O1443" s="3">
        <v>45303</v>
      </c>
      <c r="P1443" t="s">
        <v>33</v>
      </c>
      <c r="Q1443" t="s">
        <v>34</v>
      </c>
      <c r="R1443">
        <v>2024</v>
      </c>
      <c r="S1443" t="s">
        <v>603</v>
      </c>
      <c r="T1443" t="s">
        <v>70</v>
      </c>
      <c r="U1443" t="s">
        <v>65</v>
      </c>
    </row>
    <row r="1444" spans="1:21" x14ac:dyDescent="0.3">
      <c r="A1444" t="s">
        <v>38</v>
      </c>
      <c r="B1444" t="s">
        <v>596</v>
      </c>
      <c r="C1444" t="s">
        <v>32</v>
      </c>
      <c r="D1444" t="s">
        <v>68</v>
      </c>
      <c r="E1444" s="2">
        <v>539.82000000000005</v>
      </c>
      <c r="F1444" s="2">
        <v>10</v>
      </c>
      <c r="G1444" s="2">
        <v>300</v>
      </c>
      <c r="H1444" s="2">
        <v>161946</v>
      </c>
      <c r="I1444">
        <v>8097.3</v>
      </c>
      <c r="J1444" s="2">
        <v>153848.70000000001</v>
      </c>
      <c r="K1444" s="2">
        <v>153.85</v>
      </c>
      <c r="L1444" s="2">
        <v>5398.2</v>
      </c>
      <c r="M1444" s="2">
        <v>148450.5</v>
      </c>
      <c r="N1444" s="2">
        <v>148.44999999999999</v>
      </c>
      <c r="O1444" s="3">
        <v>45304</v>
      </c>
      <c r="P1444" t="s">
        <v>33</v>
      </c>
      <c r="Q1444" t="s">
        <v>34</v>
      </c>
      <c r="R1444">
        <v>2024</v>
      </c>
      <c r="S1444" t="s">
        <v>597</v>
      </c>
      <c r="T1444" t="s">
        <v>36</v>
      </c>
      <c r="U1444" t="s">
        <v>29</v>
      </c>
    </row>
    <row r="1445" spans="1:21" x14ac:dyDescent="0.3">
      <c r="A1445" t="s">
        <v>42</v>
      </c>
      <c r="B1445" t="s">
        <v>504</v>
      </c>
      <c r="C1445" t="s">
        <v>95</v>
      </c>
      <c r="D1445" t="s">
        <v>68</v>
      </c>
      <c r="E1445" s="2">
        <v>3136.39</v>
      </c>
      <c r="F1445" s="2">
        <v>260</v>
      </c>
      <c r="G1445" s="2">
        <v>350</v>
      </c>
      <c r="H1445" s="2">
        <v>1097736.5</v>
      </c>
      <c r="I1445">
        <v>54886.83</v>
      </c>
      <c r="J1445" s="2">
        <v>1042849.67</v>
      </c>
      <c r="K1445" s="2">
        <v>1042.8499999999999</v>
      </c>
      <c r="L1445" s="2">
        <v>815461.4</v>
      </c>
      <c r="M1445" s="2">
        <v>227388.27</v>
      </c>
      <c r="N1445" s="2">
        <v>227.39</v>
      </c>
      <c r="O1445" s="3">
        <v>45304</v>
      </c>
      <c r="P1445" t="s">
        <v>33</v>
      </c>
      <c r="Q1445" t="s">
        <v>34</v>
      </c>
      <c r="R1445">
        <v>2024</v>
      </c>
      <c r="S1445" t="s">
        <v>505</v>
      </c>
      <c r="T1445" t="s">
        <v>97</v>
      </c>
      <c r="U1445" t="s">
        <v>51</v>
      </c>
    </row>
    <row r="1446" spans="1:21" x14ac:dyDescent="0.3">
      <c r="A1446" t="s">
        <v>47</v>
      </c>
      <c r="B1446" t="s">
        <v>556</v>
      </c>
      <c r="C1446" t="s">
        <v>67</v>
      </c>
      <c r="D1446" t="s">
        <v>158</v>
      </c>
      <c r="E1446" s="2">
        <v>550.19000000000005</v>
      </c>
      <c r="F1446" s="2">
        <v>3</v>
      </c>
      <c r="G1446" s="2">
        <v>12</v>
      </c>
      <c r="H1446" s="2">
        <v>6602.28</v>
      </c>
      <c r="I1446">
        <v>660.23</v>
      </c>
      <c r="J1446" s="2">
        <v>5942.05</v>
      </c>
      <c r="K1446" s="2">
        <v>5.94</v>
      </c>
      <c r="L1446" s="2">
        <v>1650.57</v>
      </c>
      <c r="M1446" s="2">
        <v>4291.4799999999996</v>
      </c>
      <c r="N1446" s="2">
        <v>4.29</v>
      </c>
      <c r="O1446" s="3">
        <v>45304</v>
      </c>
      <c r="P1446" t="s">
        <v>33</v>
      </c>
      <c r="Q1446" t="s">
        <v>34</v>
      </c>
      <c r="R1446">
        <v>2024</v>
      </c>
      <c r="S1446" t="s">
        <v>557</v>
      </c>
      <c r="T1446" t="s">
        <v>70</v>
      </c>
      <c r="U1446" t="s">
        <v>29</v>
      </c>
    </row>
    <row r="1447" spans="1:21" x14ac:dyDescent="0.3">
      <c r="A1447" t="s">
        <v>42</v>
      </c>
      <c r="B1447" t="s">
        <v>582</v>
      </c>
      <c r="C1447" t="s">
        <v>95</v>
      </c>
      <c r="D1447" t="s">
        <v>158</v>
      </c>
      <c r="E1447" s="2">
        <v>1339.49</v>
      </c>
      <c r="F1447" s="2">
        <v>260</v>
      </c>
      <c r="G1447" s="2">
        <v>350</v>
      </c>
      <c r="H1447" s="2">
        <v>468821.5</v>
      </c>
      <c r="I1447">
        <v>46882.15</v>
      </c>
      <c r="J1447" s="2">
        <v>421939.35</v>
      </c>
      <c r="K1447" s="2">
        <v>421.94</v>
      </c>
      <c r="L1447" s="2">
        <v>348267.4</v>
      </c>
      <c r="M1447" s="2">
        <v>73671.95</v>
      </c>
      <c r="N1447" s="2">
        <v>73.67</v>
      </c>
      <c r="O1447" s="3">
        <v>45304</v>
      </c>
      <c r="P1447" t="s">
        <v>33</v>
      </c>
      <c r="Q1447" t="s">
        <v>34</v>
      </c>
      <c r="R1447">
        <v>2024</v>
      </c>
      <c r="S1447" t="s">
        <v>583</v>
      </c>
      <c r="T1447" t="s">
        <v>97</v>
      </c>
      <c r="U1447" t="s">
        <v>65</v>
      </c>
    </row>
    <row r="1448" spans="1:21" x14ac:dyDescent="0.3">
      <c r="A1448" t="s">
        <v>30</v>
      </c>
      <c r="B1448" t="s">
        <v>400</v>
      </c>
      <c r="C1448" t="s">
        <v>95</v>
      </c>
      <c r="D1448" t="s">
        <v>158</v>
      </c>
      <c r="E1448" s="2">
        <v>1197.4000000000001</v>
      </c>
      <c r="F1448" s="2">
        <v>260</v>
      </c>
      <c r="G1448" s="2">
        <v>15</v>
      </c>
      <c r="H1448" s="2">
        <v>17961</v>
      </c>
      <c r="I1448">
        <v>1796.1</v>
      </c>
      <c r="J1448" s="2">
        <v>16164.9</v>
      </c>
      <c r="K1448" s="2">
        <v>16.16</v>
      </c>
      <c r="L1448" s="2">
        <v>311324</v>
      </c>
      <c r="M1448" s="2">
        <v>-295159.09999999998</v>
      </c>
      <c r="N1448" s="2">
        <v>-295.16000000000003</v>
      </c>
      <c r="O1448" s="3">
        <v>45305</v>
      </c>
      <c r="P1448" t="s">
        <v>33</v>
      </c>
      <c r="Q1448" t="s">
        <v>34</v>
      </c>
      <c r="R1448">
        <v>2024</v>
      </c>
      <c r="S1448" t="s">
        <v>401</v>
      </c>
      <c r="T1448" t="s">
        <v>97</v>
      </c>
      <c r="U1448" t="s">
        <v>37</v>
      </c>
    </row>
    <row r="1449" spans="1:21" x14ac:dyDescent="0.3">
      <c r="A1449" t="s">
        <v>47</v>
      </c>
      <c r="B1449" t="s">
        <v>506</v>
      </c>
      <c r="C1449" t="s">
        <v>23</v>
      </c>
      <c r="D1449" t="s">
        <v>68</v>
      </c>
      <c r="E1449" s="2">
        <v>1208.68</v>
      </c>
      <c r="F1449" s="2">
        <v>5</v>
      </c>
      <c r="G1449" s="2">
        <v>12</v>
      </c>
      <c r="H1449" s="2">
        <v>14504.16</v>
      </c>
      <c r="I1449">
        <v>725.21</v>
      </c>
      <c r="J1449" s="2">
        <v>13778.95</v>
      </c>
      <c r="K1449" s="2">
        <v>13.78</v>
      </c>
      <c r="L1449" s="2">
        <v>6043.4</v>
      </c>
      <c r="M1449" s="2">
        <v>7735.55</v>
      </c>
      <c r="N1449" s="2">
        <v>7.74</v>
      </c>
      <c r="O1449" s="3">
        <v>45305</v>
      </c>
      <c r="P1449" t="s">
        <v>33</v>
      </c>
      <c r="Q1449" t="s">
        <v>34</v>
      </c>
      <c r="R1449">
        <v>2024</v>
      </c>
      <c r="S1449" t="s">
        <v>507</v>
      </c>
      <c r="T1449" t="s">
        <v>28</v>
      </c>
      <c r="U1449" t="s">
        <v>37</v>
      </c>
    </row>
    <row r="1450" spans="1:21" x14ac:dyDescent="0.3">
      <c r="A1450" t="s">
        <v>47</v>
      </c>
      <c r="B1450" t="s">
        <v>528</v>
      </c>
      <c r="C1450" t="s">
        <v>56</v>
      </c>
      <c r="D1450" t="s">
        <v>24</v>
      </c>
      <c r="E1450" s="2">
        <v>1855.38</v>
      </c>
      <c r="F1450" s="2">
        <v>120</v>
      </c>
      <c r="G1450" s="2">
        <v>12</v>
      </c>
      <c r="H1450" s="2">
        <v>22264.560000000001</v>
      </c>
      <c r="I1450">
        <v>0</v>
      </c>
      <c r="J1450" s="2">
        <v>22264.560000000001</v>
      </c>
      <c r="K1450" s="2">
        <v>22.26</v>
      </c>
      <c r="L1450" s="2">
        <v>222645.6</v>
      </c>
      <c r="M1450" s="2">
        <v>-200381.04</v>
      </c>
      <c r="N1450" s="2">
        <v>-200.38</v>
      </c>
      <c r="O1450" s="3">
        <v>45306</v>
      </c>
      <c r="P1450" t="s">
        <v>33</v>
      </c>
      <c r="Q1450" t="s">
        <v>34</v>
      </c>
      <c r="R1450">
        <v>2024</v>
      </c>
      <c r="S1450" t="s">
        <v>529</v>
      </c>
      <c r="T1450" t="s">
        <v>58</v>
      </c>
      <c r="U1450" t="s">
        <v>29</v>
      </c>
    </row>
    <row r="1451" spans="1:21" x14ac:dyDescent="0.3">
      <c r="A1451" t="s">
        <v>42</v>
      </c>
      <c r="B1451" t="s">
        <v>560</v>
      </c>
      <c r="C1451" t="s">
        <v>67</v>
      </c>
      <c r="D1451" t="s">
        <v>228</v>
      </c>
      <c r="E1451" s="2">
        <v>2721.9</v>
      </c>
      <c r="F1451" s="2">
        <v>3</v>
      </c>
      <c r="G1451" s="2">
        <v>350</v>
      </c>
      <c r="H1451" s="2">
        <v>952665</v>
      </c>
      <c r="I1451">
        <v>142899.75</v>
      </c>
      <c r="J1451" s="2">
        <v>809765.25</v>
      </c>
      <c r="K1451" s="2">
        <v>809.77</v>
      </c>
      <c r="L1451" s="2">
        <v>8165.7</v>
      </c>
      <c r="M1451" s="2">
        <v>801599.55</v>
      </c>
      <c r="N1451" s="2">
        <v>801.6</v>
      </c>
      <c r="O1451" s="3">
        <v>45306</v>
      </c>
      <c r="P1451" t="s">
        <v>33</v>
      </c>
      <c r="Q1451" t="s">
        <v>34</v>
      </c>
      <c r="R1451">
        <v>2024</v>
      </c>
      <c r="S1451" t="s">
        <v>561</v>
      </c>
      <c r="T1451" t="s">
        <v>70</v>
      </c>
      <c r="U1451" t="s">
        <v>54</v>
      </c>
    </row>
    <row r="1452" spans="1:21" x14ac:dyDescent="0.3">
      <c r="A1452" t="s">
        <v>38</v>
      </c>
      <c r="B1452" t="s">
        <v>490</v>
      </c>
      <c r="C1452" t="s">
        <v>56</v>
      </c>
      <c r="D1452" t="s">
        <v>158</v>
      </c>
      <c r="E1452" s="2">
        <v>334.01</v>
      </c>
      <c r="F1452" s="2">
        <v>120</v>
      </c>
      <c r="G1452" s="2">
        <v>300</v>
      </c>
      <c r="H1452" s="2">
        <v>100203</v>
      </c>
      <c r="I1452">
        <v>10020.299999999999</v>
      </c>
      <c r="J1452" s="2">
        <v>90182.7</v>
      </c>
      <c r="K1452" s="2">
        <v>90.18</v>
      </c>
      <c r="L1452" s="2">
        <v>40081.199999999997</v>
      </c>
      <c r="M1452" s="2">
        <v>50101.5</v>
      </c>
      <c r="N1452" s="2">
        <v>50.1</v>
      </c>
      <c r="O1452" s="3">
        <v>45306</v>
      </c>
      <c r="P1452" t="s">
        <v>33</v>
      </c>
      <c r="Q1452" t="s">
        <v>34</v>
      </c>
      <c r="R1452">
        <v>2024</v>
      </c>
      <c r="S1452" t="s">
        <v>491</v>
      </c>
      <c r="T1452" t="s">
        <v>58</v>
      </c>
      <c r="U1452" t="s">
        <v>51</v>
      </c>
    </row>
    <row r="1453" spans="1:21" x14ac:dyDescent="0.3">
      <c r="A1453" t="s">
        <v>38</v>
      </c>
      <c r="B1453" t="s">
        <v>584</v>
      </c>
      <c r="C1453" t="s">
        <v>23</v>
      </c>
      <c r="D1453" t="s">
        <v>228</v>
      </c>
      <c r="E1453" s="2">
        <v>662.51</v>
      </c>
      <c r="F1453" s="2">
        <v>5</v>
      </c>
      <c r="G1453" s="2">
        <v>300</v>
      </c>
      <c r="H1453" s="2">
        <v>198753</v>
      </c>
      <c r="I1453">
        <v>29812.95</v>
      </c>
      <c r="J1453" s="2">
        <v>168940.05</v>
      </c>
      <c r="K1453" s="2">
        <v>168.94</v>
      </c>
      <c r="L1453" s="2">
        <v>3312.55</v>
      </c>
      <c r="M1453" s="2">
        <v>165627.5</v>
      </c>
      <c r="N1453" s="2">
        <v>165.63</v>
      </c>
      <c r="O1453" s="3">
        <v>45307</v>
      </c>
      <c r="P1453" t="s">
        <v>33</v>
      </c>
      <c r="Q1453" t="s">
        <v>34</v>
      </c>
      <c r="R1453">
        <v>2024</v>
      </c>
      <c r="S1453" t="s">
        <v>585</v>
      </c>
      <c r="T1453" t="s">
        <v>28</v>
      </c>
      <c r="U1453" t="s">
        <v>29</v>
      </c>
    </row>
    <row r="1454" spans="1:21" x14ac:dyDescent="0.3">
      <c r="A1454" t="s">
        <v>47</v>
      </c>
      <c r="B1454" t="s">
        <v>462</v>
      </c>
      <c r="C1454" t="s">
        <v>23</v>
      </c>
      <c r="D1454" t="s">
        <v>158</v>
      </c>
      <c r="E1454" s="2">
        <v>1227.1400000000001</v>
      </c>
      <c r="F1454" s="2">
        <v>5</v>
      </c>
      <c r="G1454" s="2">
        <v>12</v>
      </c>
      <c r="H1454" s="2">
        <v>14725.68</v>
      </c>
      <c r="I1454">
        <v>1472.57</v>
      </c>
      <c r="J1454" s="2">
        <v>13253.11</v>
      </c>
      <c r="K1454" s="2">
        <v>13.25</v>
      </c>
      <c r="L1454" s="2">
        <v>6135.7</v>
      </c>
      <c r="M1454" s="2">
        <v>7117.41</v>
      </c>
      <c r="N1454" s="2">
        <v>7.12</v>
      </c>
      <c r="O1454" s="3">
        <v>45308</v>
      </c>
      <c r="P1454" t="s">
        <v>33</v>
      </c>
      <c r="Q1454" t="s">
        <v>34</v>
      </c>
      <c r="R1454">
        <v>2024</v>
      </c>
      <c r="S1454" t="s">
        <v>463</v>
      </c>
      <c r="T1454" t="s">
        <v>28</v>
      </c>
      <c r="U1454" t="s">
        <v>41</v>
      </c>
    </row>
    <row r="1455" spans="1:21" x14ac:dyDescent="0.3">
      <c r="A1455" t="s">
        <v>21</v>
      </c>
      <c r="B1455" t="s">
        <v>464</v>
      </c>
      <c r="C1455" t="s">
        <v>56</v>
      </c>
      <c r="D1455" t="s">
        <v>158</v>
      </c>
      <c r="E1455" s="2">
        <v>1265.08</v>
      </c>
      <c r="F1455" s="2">
        <v>120</v>
      </c>
      <c r="G1455" s="2">
        <v>125</v>
      </c>
      <c r="H1455" s="2">
        <v>158135</v>
      </c>
      <c r="I1455">
        <v>15813.5</v>
      </c>
      <c r="J1455" s="2">
        <v>142321.5</v>
      </c>
      <c r="K1455" s="2">
        <v>142.32</v>
      </c>
      <c r="L1455" s="2">
        <v>151809.60000000001</v>
      </c>
      <c r="M1455" s="2">
        <v>-9488.1</v>
      </c>
      <c r="N1455" s="2">
        <v>-9.49</v>
      </c>
      <c r="O1455" s="3">
        <v>45308</v>
      </c>
      <c r="P1455" t="s">
        <v>33</v>
      </c>
      <c r="Q1455" t="s">
        <v>34</v>
      </c>
      <c r="R1455">
        <v>2024</v>
      </c>
      <c r="S1455" t="s">
        <v>465</v>
      </c>
      <c r="T1455" t="s">
        <v>58</v>
      </c>
      <c r="U1455" t="s">
        <v>51</v>
      </c>
    </row>
    <row r="1456" spans="1:21" x14ac:dyDescent="0.3">
      <c r="A1456" t="s">
        <v>38</v>
      </c>
      <c r="B1456" t="s">
        <v>498</v>
      </c>
      <c r="C1456" t="s">
        <v>23</v>
      </c>
      <c r="D1456" t="s">
        <v>24</v>
      </c>
      <c r="E1456" s="2">
        <v>683.06</v>
      </c>
      <c r="F1456" s="2">
        <v>5</v>
      </c>
      <c r="G1456" s="2">
        <v>300</v>
      </c>
      <c r="H1456" s="2">
        <v>204918</v>
      </c>
      <c r="I1456">
        <v>0</v>
      </c>
      <c r="J1456" s="2">
        <v>204918</v>
      </c>
      <c r="K1456" s="2">
        <v>204.92</v>
      </c>
      <c r="L1456" s="2">
        <v>3415.3</v>
      </c>
      <c r="M1456" s="2">
        <v>201502.7</v>
      </c>
      <c r="N1456" s="2">
        <v>201.5</v>
      </c>
      <c r="O1456" s="3">
        <v>45310</v>
      </c>
      <c r="P1456" t="s">
        <v>33</v>
      </c>
      <c r="Q1456" t="s">
        <v>34</v>
      </c>
      <c r="R1456">
        <v>2024</v>
      </c>
      <c r="S1456" t="s">
        <v>499</v>
      </c>
      <c r="T1456" t="s">
        <v>28</v>
      </c>
      <c r="U1456" t="s">
        <v>41</v>
      </c>
    </row>
    <row r="1457" spans="1:21" x14ac:dyDescent="0.3">
      <c r="A1457" t="s">
        <v>38</v>
      </c>
      <c r="B1457" t="s">
        <v>326</v>
      </c>
      <c r="C1457" t="s">
        <v>32</v>
      </c>
      <c r="D1457" t="s">
        <v>158</v>
      </c>
      <c r="E1457" s="2">
        <v>826.02</v>
      </c>
      <c r="F1457" s="2">
        <v>10</v>
      </c>
      <c r="G1457" s="2">
        <v>300</v>
      </c>
      <c r="H1457" s="2">
        <v>247806</v>
      </c>
      <c r="I1457">
        <v>24780.6</v>
      </c>
      <c r="J1457" s="2">
        <v>223025.4</v>
      </c>
      <c r="K1457" s="2">
        <v>223.03</v>
      </c>
      <c r="L1457" s="2">
        <v>8260.2000000000007</v>
      </c>
      <c r="M1457" s="2">
        <v>214765.2</v>
      </c>
      <c r="N1457" s="2">
        <v>214.77</v>
      </c>
      <c r="O1457" s="3">
        <v>45310</v>
      </c>
      <c r="P1457" t="s">
        <v>33</v>
      </c>
      <c r="Q1457" t="s">
        <v>34</v>
      </c>
      <c r="R1457">
        <v>2024</v>
      </c>
      <c r="S1457" t="s">
        <v>327</v>
      </c>
      <c r="T1457" t="s">
        <v>36</v>
      </c>
      <c r="U1457" t="s">
        <v>46</v>
      </c>
    </row>
    <row r="1458" spans="1:21" x14ac:dyDescent="0.3">
      <c r="A1458" t="s">
        <v>30</v>
      </c>
      <c r="B1458" t="s">
        <v>614</v>
      </c>
      <c r="C1458" t="s">
        <v>67</v>
      </c>
      <c r="D1458" t="s">
        <v>24</v>
      </c>
      <c r="E1458" s="2">
        <v>1014.27</v>
      </c>
      <c r="F1458" s="2">
        <v>3</v>
      </c>
      <c r="G1458" s="2">
        <v>15</v>
      </c>
      <c r="H1458" s="2">
        <v>15214.05</v>
      </c>
      <c r="I1458">
        <v>0</v>
      </c>
      <c r="J1458" s="2">
        <v>15214.05</v>
      </c>
      <c r="K1458" s="2">
        <v>15.21</v>
      </c>
      <c r="L1458" s="2">
        <v>3042.81</v>
      </c>
      <c r="M1458" s="2">
        <v>12171.24</v>
      </c>
      <c r="N1458" s="2">
        <v>12.17</v>
      </c>
      <c r="O1458" s="3">
        <v>45311</v>
      </c>
      <c r="P1458" t="s">
        <v>33</v>
      </c>
      <c r="Q1458" t="s">
        <v>34</v>
      </c>
      <c r="R1458">
        <v>2024</v>
      </c>
      <c r="S1458" t="s">
        <v>615</v>
      </c>
      <c r="T1458" t="s">
        <v>70</v>
      </c>
      <c r="U1458" t="s">
        <v>37</v>
      </c>
    </row>
    <row r="1459" spans="1:21" x14ac:dyDescent="0.3">
      <c r="A1459" t="s">
        <v>47</v>
      </c>
      <c r="B1459" t="s">
        <v>516</v>
      </c>
      <c r="C1459" t="s">
        <v>32</v>
      </c>
      <c r="D1459" t="s">
        <v>228</v>
      </c>
      <c r="E1459" s="2">
        <v>1629.14</v>
      </c>
      <c r="F1459" s="2">
        <v>10</v>
      </c>
      <c r="G1459" s="2">
        <v>12</v>
      </c>
      <c r="H1459" s="2">
        <v>19549.68</v>
      </c>
      <c r="I1459">
        <v>2932.45</v>
      </c>
      <c r="J1459" s="2">
        <v>16617.23</v>
      </c>
      <c r="K1459" s="2">
        <v>16.62</v>
      </c>
      <c r="L1459" s="2">
        <v>16291.4</v>
      </c>
      <c r="M1459" s="2">
        <v>325.83</v>
      </c>
      <c r="N1459" s="2">
        <v>0.33</v>
      </c>
      <c r="O1459" s="3">
        <v>45312</v>
      </c>
      <c r="P1459" t="s">
        <v>33</v>
      </c>
      <c r="Q1459" t="s">
        <v>34</v>
      </c>
      <c r="R1459">
        <v>2024</v>
      </c>
      <c r="S1459" t="s">
        <v>517</v>
      </c>
      <c r="T1459" t="s">
        <v>36</v>
      </c>
      <c r="U1459" t="s">
        <v>59</v>
      </c>
    </row>
    <row r="1460" spans="1:21" x14ac:dyDescent="0.3">
      <c r="A1460" t="s">
        <v>30</v>
      </c>
      <c r="B1460" t="s">
        <v>596</v>
      </c>
      <c r="C1460" t="s">
        <v>95</v>
      </c>
      <c r="D1460" t="s">
        <v>228</v>
      </c>
      <c r="E1460" s="2">
        <v>1589</v>
      </c>
      <c r="F1460" s="2">
        <v>260</v>
      </c>
      <c r="G1460" s="2">
        <v>15</v>
      </c>
      <c r="H1460" s="2">
        <v>23835</v>
      </c>
      <c r="I1460">
        <v>3575.25</v>
      </c>
      <c r="J1460" s="2">
        <v>20259.75</v>
      </c>
      <c r="K1460" s="2">
        <v>20.260000000000002</v>
      </c>
      <c r="L1460" s="2">
        <v>413140</v>
      </c>
      <c r="M1460" s="2">
        <v>-392880.25</v>
      </c>
      <c r="N1460" s="2">
        <v>-392.88</v>
      </c>
      <c r="O1460" s="3">
        <v>45312</v>
      </c>
      <c r="P1460" t="s">
        <v>33</v>
      </c>
      <c r="Q1460" t="s">
        <v>34</v>
      </c>
      <c r="R1460">
        <v>2024</v>
      </c>
      <c r="S1460" t="s">
        <v>597</v>
      </c>
      <c r="T1460" t="s">
        <v>97</v>
      </c>
      <c r="U1460" t="s">
        <v>41</v>
      </c>
    </row>
    <row r="1461" spans="1:21" x14ac:dyDescent="0.3">
      <c r="A1461" t="s">
        <v>47</v>
      </c>
      <c r="B1461" t="s">
        <v>536</v>
      </c>
      <c r="C1461" t="s">
        <v>95</v>
      </c>
      <c r="D1461" t="s">
        <v>158</v>
      </c>
      <c r="E1461" s="2">
        <v>581.49</v>
      </c>
      <c r="F1461" s="2">
        <v>260</v>
      </c>
      <c r="G1461" s="2">
        <v>12</v>
      </c>
      <c r="H1461" s="2">
        <v>6977.88</v>
      </c>
      <c r="I1461">
        <v>697.79</v>
      </c>
      <c r="J1461" s="2">
        <v>6280.09</v>
      </c>
      <c r="K1461" s="2">
        <v>6.28</v>
      </c>
      <c r="L1461" s="2">
        <v>151187.4</v>
      </c>
      <c r="M1461" s="2">
        <v>-144907.31</v>
      </c>
      <c r="N1461" s="2">
        <v>-144.91</v>
      </c>
      <c r="O1461" s="3">
        <v>45312</v>
      </c>
      <c r="P1461" t="s">
        <v>33</v>
      </c>
      <c r="Q1461" t="s">
        <v>34</v>
      </c>
      <c r="R1461">
        <v>2024</v>
      </c>
      <c r="S1461" t="s">
        <v>537</v>
      </c>
      <c r="T1461" t="s">
        <v>97</v>
      </c>
      <c r="U1461" t="s">
        <v>51</v>
      </c>
    </row>
    <row r="1462" spans="1:21" x14ac:dyDescent="0.3">
      <c r="A1462" t="s">
        <v>21</v>
      </c>
      <c r="B1462" t="s">
        <v>484</v>
      </c>
      <c r="C1462" t="s">
        <v>32</v>
      </c>
      <c r="D1462" t="s">
        <v>228</v>
      </c>
      <c r="E1462" s="2">
        <v>1797.49</v>
      </c>
      <c r="F1462" s="2">
        <v>10</v>
      </c>
      <c r="G1462" s="2">
        <v>125</v>
      </c>
      <c r="H1462" s="2">
        <v>224686.25</v>
      </c>
      <c r="I1462">
        <v>33702.94</v>
      </c>
      <c r="J1462" s="2">
        <v>190983.31</v>
      </c>
      <c r="K1462" s="2">
        <v>190.98</v>
      </c>
      <c r="L1462" s="2">
        <v>17974.900000000001</v>
      </c>
      <c r="M1462" s="2">
        <v>173008.41</v>
      </c>
      <c r="N1462" s="2">
        <v>173.01</v>
      </c>
      <c r="O1462" s="3">
        <v>45313</v>
      </c>
      <c r="P1462" t="s">
        <v>33</v>
      </c>
      <c r="Q1462" t="s">
        <v>34</v>
      </c>
      <c r="R1462">
        <v>2024</v>
      </c>
      <c r="S1462" t="s">
        <v>485</v>
      </c>
      <c r="T1462" t="s">
        <v>36</v>
      </c>
      <c r="U1462" t="s">
        <v>51</v>
      </c>
    </row>
    <row r="1463" spans="1:21" x14ac:dyDescent="0.3">
      <c r="A1463" t="s">
        <v>47</v>
      </c>
      <c r="B1463" t="s">
        <v>436</v>
      </c>
      <c r="C1463" t="s">
        <v>32</v>
      </c>
      <c r="D1463" t="s">
        <v>228</v>
      </c>
      <c r="E1463" s="2">
        <v>1525.26</v>
      </c>
      <c r="F1463" s="2">
        <v>10</v>
      </c>
      <c r="G1463" s="2">
        <v>12</v>
      </c>
      <c r="H1463" s="2">
        <v>18303.12</v>
      </c>
      <c r="I1463">
        <v>2745.47</v>
      </c>
      <c r="J1463" s="2">
        <v>15557.65</v>
      </c>
      <c r="K1463" s="2">
        <v>15.56</v>
      </c>
      <c r="L1463" s="2">
        <v>15252.6</v>
      </c>
      <c r="M1463" s="2">
        <v>305.05</v>
      </c>
      <c r="N1463" s="2">
        <v>0.31</v>
      </c>
      <c r="O1463" s="3">
        <v>45315</v>
      </c>
      <c r="P1463" t="s">
        <v>33</v>
      </c>
      <c r="Q1463" t="s">
        <v>34</v>
      </c>
      <c r="R1463">
        <v>2024</v>
      </c>
      <c r="S1463" t="s">
        <v>437</v>
      </c>
      <c r="T1463" t="s">
        <v>36</v>
      </c>
      <c r="U1463" t="s">
        <v>59</v>
      </c>
    </row>
    <row r="1464" spans="1:21" x14ac:dyDescent="0.3">
      <c r="A1464" t="s">
        <v>38</v>
      </c>
      <c r="B1464" t="s">
        <v>436</v>
      </c>
      <c r="C1464" t="s">
        <v>32</v>
      </c>
      <c r="D1464" t="s">
        <v>228</v>
      </c>
      <c r="E1464" s="2">
        <v>209.49</v>
      </c>
      <c r="F1464" s="2">
        <v>10</v>
      </c>
      <c r="G1464" s="2">
        <v>300</v>
      </c>
      <c r="H1464" s="2">
        <v>62847</v>
      </c>
      <c r="I1464">
        <v>9427.0499999999993</v>
      </c>
      <c r="J1464" s="2">
        <v>53419.95</v>
      </c>
      <c r="K1464" s="2">
        <v>53.42</v>
      </c>
      <c r="L1464" s="2">
        <v>2094.9</v>
      </c>
      <c r="M1464" s="2">
        <v>51325.05</v>
      </c>
      <c r="N1464" s="2">
        <v>51.33</v>
      </c>
      <c r="O1464" s="3">
        <v>45315</v>
      </c>
      <c r="P1464" t="s">
        <v>33</v>
      </c>
      <c r="Q1464" t="s">
        <v>34</v>
      </c>
      <c r="R1464">
        <v>2024</v>
      </c>
      <c r="S1464" t="s">
        <v>437</v>
      </c>
      <c r="T1464" t="s">
        <v>36</v>
      </c>
      <c r="U1464" t="s">
        <v>65</v>
      </c>
    </row>
    <row r="1465" spans="1:21" x14ac:dyDescent="0.3">
      <c r="A1465" t="s">
        <v>38</v>
      </c>
      <c r="B1465" t="s">
        <v>330</v>
      </c>
      <c r="C1465" t="s">
        <v>67</v>
      </c>
      <c r="D1465" t="s">
        <v>24</v>
      </c>
      <c r="E1465" s="2">
        <v>277.89</v>
      </c>
      <c r="F1465" s="2">
        <v>3</v>
      </c>
      <c r="G1465" s="2">
        <v>300</v>
      </c>
      <c r="H1465" s="2">
        <v>83367</v>
      </c>
      <c r="I1465">
        <v>0</v>
      </c>
      <c r="J1465" s="2">
        <v>83367</v>
      </c>
      <c r="K1465" s="2">
        <v>83.37</v>
      </c>
      <c r="L1465" s="2">
        <v>833.67</v>
      </c>
      <c r="M1465" s="2">
        <v>82533.33</v>
      </c>
      <c r="N1465" s="2">
        <v>82.53</v>
      </c>
      <c r="O1465" s="3">
        <v>45315</v>
      </c>
      <c r="P1465" t="s">
        <v>33</v>
      </c>
      <c r="Q1465" t="s">
        <v>34</v>
      </c>
      <c r="R1465">
        <v>2024</v>
      </c>
      <c r="S1465" t="s">
        <v>331</v>
      </c>
      <c r="T1465" t="s">
        <v>70</v>
      </c>
      <c r="U1465" t="s">
        <v>54</v>
      </c>
    </row>
    <row r="1466" spans="1:21" x14ac:dyDescent="0.3">
      <c r="A1466" t="s">
        <v>47</v>
      </c>
      <c r="B1466" t="s">
        <v>370</v>
      </c>
      <c r="C1466" t="s">
        <v>95</v>
      </c>
      <c r="D1466" t="s">
        <v>158</v>
      </c>
      <c r="E1466" s="2">
        <v>1002.45</v>
      </c>
      <c r="F1466" s="2">
        <v>260</v>
      </c>
      <c r="G1466" s="2">
        <v>12</v>
      </c>
      <c r="H1466" s="2">
        <v>12029.4</v>
      </c>
      <c r="I1466">
        <v>1202.94</v>
      </c>
      <c r="J1466" s="2">
        <v>10826.46</v>
      </c>
      <c r="K1466" s="2">
        <v>10.83</v>
      </c>
      <c r="L1466" s="2">
        <v>260637</v>
      </c>
      <c r="M1466" s="2">
        <v>-249810.54</v>
      </c>
      <c r="N1466" s="2">
        <v>-249.81</v>
      </c>
      <c r="O1466" s="3">
        <v>45315</v>
      </c>
      <c r="P1466" t="s">
        <v>33</v>
      </c>
      <c r="Q1466" t="s">
        <v>34</v>
      </c>
      <c r="R1466">
        <v>2024</v>
      </c>
      <c r="S1466" t="s">
        <v>371</v>
      </c>
      <c r="T1466" t="s">
        <v>97</v>
      </c>
      <c r="U1466" t="s">
        <v>51</v>
      </c>
    </row>
    <row r="1467" spans="1:21" x14ac:dyDescent="0.3">
      <c r="A1467" t="s">
        <v>38</v>
      </c>
      <c r="B1467" t="s">
        <v>340</v>
      </c>
      <c r="C1467" t="s">
        <v>95</v>
      </c>
      <c r="D1467" t="s">
        <v>228</v>
      </c>
      <c r="E1467" s="2">
        <v>568.89</v>
      </c>
      <c r="F1467" s="2">
        <v>260</v>
      </c>
      <c r="G1467" s="2">
        <v>300</v>
      </c>
      <c r="H1467" s="2">
        <v>170667</v>
      </c>
      <c r="I1467">
        <v>25600.05</v>
      </c>
      <c r="J1467" s="2">
        <v>145066.95000000001</v>
      </c>
      <c r="K1467" s="2">
        <v>145.07</v>
      </c>
      <c r="L1467" s="2">
        <v>147911.4</v>
      </c>
      <c r="M1467" s="2">
        <v>-2844.45</v>
      </c>
      <c r="N1467" s="2">
        <v>-2.84</v>
      </c>
      <c r="O1467" s="3">
        <v>45316</v>
      </c>
      <c r="P1467" t="s">
        <v>33</v>
      </c>
      <c r="Q1467" t="s">
        <v>34</v>
      </c>
      <c r="R1467">
        <v>2024</v>
      </c>
      <c r="S1467" t="s">
        <v>341</v>
      </c>
      <c r="T1467" t="s">
        <v>97</v>
      </c>
      <c r="U1467" t="s">
        <v>46</v>
      </c>
    </row>
    <row r="1468" spans="1:21" x14ac:dyDescent="0.3">
      <c r="A1468" t="s">
        <v>47</v>
      </c>
      <c r="B1468" t="s">
        <v>328</v>
      </c>
      <c r="C1468" t="s">
        <v>56</v>
      </c>
      <c r="D1468" t="s">
        <v>68</v>
      </c>
      <c r="E1468" s="2">
        <v>969.9</v>
      </c>
      <c r="F1468" s="2">
        <v>120</v>
      </c>
      <c r="G1468" s="2">
        <v>12</v>
      </c>
      <c r="H1468" s="2">
        <v>11638.8</v>
      </c>
      <c r="I1468">
        <v>581.94000000000005</v>
      </c>
      <c r="J1468" s="2">
        <v>11056.86</v>
      </c>
      <c r="K1468" s="2">
        <v>11.06</v>
      </c>
      <c r="L1468" s="2">
        <v>116388</v>
      </c>
      <c r="M1468" s="2">
        <v>-105331.14</v>
      </c>
      <c r="N1468" s="2">
        <v>-105.33</v>
      </c>
      <c r="O1468" s="3">
        <v>45316</v>
      </c>
      <c r="P1468" t="s">
        <v>33</v>
      </c>
      <c r="Q1468" t="s">
        <v>34</v>
      </c>
      <c r="R1468">
        <v>2024</v>
      </c>
      <c r="S1468" t="s">
        <v>329</v>
      </c>
      <c r="T1468" t="s">
        <v>58</v>
      </c>
      <c r="U1468" t="s">
        <v>29</v>
      </c>
    </row>
    <row r="1469" spans="1:21" x14ac:dyDescent="0.3">
      <c r="A1469" t="s">
        <v>21</v>
      </c>
      <c r="B1469" t="s">
        <v>552</v>
      </c>
      <c r="C1469" t="s">
        <v>23</v>
      </c>
      <c r="D1469" t="s">
        <v>228</v>
      </c>
      <c r="E1469" s="2">
        <v>1195.4000000000001</v>
      </c>
      <c r="F1469" s="2">
        <v>5</v>
      </c>
      <c r="G1469" s="2">
        <v>125</v>
      </c>
      <c r="H1469" s="2">
        <v>149425</v>
      </c>
      <c r="I1469">
        <v>22413.75</v>
      </c>
      <c r="J1469" s="2">
        <v>127011.25</v>
      </c>
      <c r="K1469" s="2">
        <v>127.01</v>
      </c>
      <c r="L1469" s="2">
        <v>5977</v>
      </c>
      <c r="M1469" s="2">
        <v>121034.25</v>
      </c>
      <c r="N1469" s="2">
        <v>121.03</v>
      </c>
      <c r="O1469" s="3">
        <v>45316</v>
      </c>
      <c r="P1469" t="s">
        <v>33</v>
      </c>
      <c r="Q1469" t="s">
        <v>34</v>
      </c>
      <c r="R1469">
        <v>2024</v>
      </c>
      <c r="S1469" t="s">
        <v>553</v>
      </c>
      <c r="T1469" t="s">
        <v>28</v>
      </c>
      <c r="U1469" t="s">
        <v>37</v>
      </c>
    </row>
    <row r="1470" spans="1:21" x14ac:dyDescent="0.3">
      <c r="A1470" t="s">
        <v>38</v>
      </c>
      <c r="B1470" t="s">
        <v>326</v>
      </c>
      <c r="C1470" t="s">
        <v>32</v>
      </c>
      <c r="D1470" t="s">
        <v>158</v>
      </c>
      <c r="E1470" s="2">
        <v>401.52</v>
      </c>
      <c r="F1470" s="2">
        <v>10</v>
      </c>
      <c r="G1470" s="2">
        <v>300</v>
      </c>
      <c r="H1470" s="2">
        <v>120456</v>
      </c>
      <c r="I1470">
        <v>12045.6</v>
      </c>
      <c r="J1470" s="2">
        <v>108410.4</v>
      </c>
      <c r="K1470" s="2">
        <v>108.41</v>
      </c>
      <c r="L1470" s="2">
        <v>4015.2</v>
      </c>
      <c r="M1470" s="2">
        <v>104395.2</v>
      </c>
      <c r="N1470" s="2">
        <v>104.4</v>
      </c>
      <c r="O1470" s="3">
        <v>45316</v>
      </c>
      <c r="P1470" t="s">
        <v>33</v>
      </c>
      <c r="Q1470" t="s">
        <v>34</v>
      </c>
      <c r="R1470">
        <v>2024</v>
      </c>
      <c r="S1470" t="s">
        <v>327</v>
      </c>
      <c r="T1470" t="s">
        <v>36</v>
      </c>
      <c r="U1470" t="s">
        <v>29</v>
      </c>
    </row>
    <row r="1471" spans="1:21" x14ac:dyDescent="0.3">
      <c r="A1471" t="s">
        <v>47</v>
      </c>
      <c r="B1471" t="s">
        <v>384</v>
      </c>
      <c r="C1471" t="s">
        <v>23</v>
      </c>
      <c r="D1471" t="s">
        <v>24</v>
      </c>
      <c r="E1471" s="2">
        <v>1907.76</v>
      </c>
      <c r="F1471" s="2">
        <v>5</v>
      </c>
      <c r="G1471" s="2">
        <v>12</v>
      </c>
      <c r="H1471" s="2">
        <v>22893.119999999999</v>
      </c>
      <c r="I1471">
        <v>0</v>
      </c>
      <c r="J1471" s="2">
        <v>22893.119999999999</v>
      </c>
      <c r="K1471" s="2">
        <v>22.89</v>
      </c>
      <c r="L1471" s="2">
        <v>9538.7999999999993</v>
      </c>
      <c r="M1471" s="2">
        <v>13354.32</v>
      </c>
      <c r="N1471" s="2">
        <v>13.35</v>
      </c>
      <c r="O1471" s="3">
        <v>45317</v>
      </c>
      <c r="P1471" t="s">
        <v>33</v>
      </c>
      <c r="Q1471" t="s">
        <v>34</v>
      </c>
      <c r="R1471">
        <v>2024</v>
      </c>
      <c r="S1471" t="s">
        <v>385</v>
      </c>
      <c r="T1471" t="s">
        <v>28</v>
      </c>
      <c r="U1471" t="s">
        <v>46</v>
      </c>
    </row>
    <row r="1472" spans="1:21" x14ac:dyDescent="0.3">
      <c r="A1472" t="s">
        <v>21</v>
      </c>
      <c r="B1472" t="s">
        <v>574</v>
      </c>
      <c r="C1472" t="s">
        <v>23</v>
      </c>
      <c r="D1472" t="s">
        <v>68</v>
      </c>
      <c r="E1472" s="2">
        <v>1751.92</v>
      </c>
      <c r="F1472" s="2">
        <v>5</v>
      </c>
      <c r="G1472" s="2">
        <v>125</v>
      </c>
      <c r="H1472" s="2">
        <v>218990</v>
      </c>
      <c r="I1472">
        <v>10949.5</v>
      </c>
      <c r="J1472" s="2">
        <v>208040.5</v>
      </c>
      <c r="K1472" s="2">
        <v>208.04</v>
      </c>
      <c r="L1472" s="2">
        <v>8759.6</v>
      </c>
      <c r="M1472" s="2">
        <v>199280.9</v>
      </c>
      <c r="N1472" s="2">
        <v>199.28</v>
      </c>
      <c r="O1472" s="3">
        <v>45317</v>
      </c>
      <c r="P1472" t="s">
        <v>33</v>
      </c>
      <c r="Q1472" t="s">
        <v>34</v>
      </c>
      <c r="R1472">
        <v>2024</v>
      </c>
      <c r="S1472" t="s">
        <v>575</v>
      </c>
      <c r="T1472" t="s">
        <v>28</v>
      </c>
      <c r="U1472" t="s">
        <v>41</v>
      </c>
    </row>
    <row r="1473" spans="1:21" x14ac:dyDescent="0.3">
      <c r="A1473" t="s">
        <v>30</v>
      </c>
      <c r="B1473" t="s">
        <v>578</v>
      </c>
      <c r="C1473" t="s">
        <v>56</v>
      </c>
      <c r="D1473" t="s">
        <v>158</v>
      </c>
      <c r="E1473" s="2">
        <v>1200.43</v>
      </c>
      <c r="F1473" s="2">
        <v>120</v>
      </c>
      <c r="G1473" s="2">
        <v>15</v>
      </c>
      <c r="H1473" s="2">
        <v>18006.45</v>
      </c>
      <c r="I1473">
        <v>1800.65</v>
      </c>
      <c r="J1473" s="2">
        <v>16205.8</v>
      </c>
      <c r="K1473" s="2">
        <v>16.21</v>
      </c>
      <c r="L1473" s="2">
        <v>144051.6</v>
      </c>
      <c r="M1473" s="2">
        <v>-127845.8</v>
      </c>
      <c r="N1473" s="2">
        <v>-127.85</v>
      </c>
      <c r="O1473" s="3">
        <v>45317</v>
      </c>
      <c r="P1473" t="s">
        <v>33</v>
      </c>
      <c r="Q1473" t="s">
        <v>34</v>
      </c>
      <c r="R1473">
        <v>2024</v>
      </c>
      <c r="S1473" t="s">
        <v>579</v>
      </c>
      <c r="T1473" t="s">
        <v>58</v>
      </c>
      <c r="U1473" t="s">
        <v>37</v>
      </c>
    </row>
    <row r="1474" spans="1:21" x14ac:dyDescent="0.3">
      <c r="A1474" t="s">
        <v>38</v>
      </c>
      <c r="B1474" t="s">
        <v>598</v>
      </c>
      <c r="C1474" t="s">
        <v>61</v>
      </c>
      <c r="D1474" t="s">
        <v>158</v>
      </c>
      <c r="E1474" s="2">
        <v>405.87</v>
      </c>
      <c r="F1474" s="2">
        <v>250</v>
      </c>
      <c r="G1474" s="2">
        <v>300</v>
      </c>
      <c r="H1474" s="2">
        <v>121761</v>
      </c>
      <c r="I1474">
        <v>12176.1</v>
      </c>
      <c r="J1474" s="2">
        <v>109584.9</v>
      </c>
      <c r="K1474" s="2">
        <v>109.58</v>
      </c>
      <c r="L1474" s="2">
        <v>101467.5</v>
      </c>
      <c r="M1474" s="2">
        <v>8117.4</v>
      </c>
      <c r="N1474" s="2">
        <v>8.1199999999999992</v>
      </c>
      <c r="O1474" s="3">
        <v>45317</v>
      </c>
      <c r="P1474" t="s">
        <v>33</v>
      </c>
      <c r="Q1474" t="s">
        <v>34</v>
      </c>
      <c r="R1474">
        <v>2024</v>
      </c>
      <c r="S1474" t="s">
        <v>599</v>
      </c>
      <c r="T1474" t="s">
        <v>64</v>
      </c>
      <c r="U1474" t="s">
        <v>37</v>
      </c>
    </row>
    <row r="1475" spans="1:21" x14ac:dyDescent="0.3">
      <c r="A1475" t="s">
        <v>21</v>
      </c>
      <c r="B1475" t="s">
        <v>498</v>
      </c>
      <c r="C1475" t="s">
        <v>61</v>
      </c>
      <c r="D1475" t="s">
        <v>228</v>
      </c>
      <c r="E1475" s="2">
        <v>1665.31</v>
      </c>
      <c r="F1475" s="2">
        <v>250</v>
      </c>
      <c r="G1475" s="2">
        <v>125</v>
      </c>
      <c r="H1475" s="2">
        <v>208163.75</v>
      </c>
      <c r="I1475">
        <v>31224.560000000001</v>
      </c>
      <c r="J1475" s="2">
        <v>176939.19</v>
      </c>
      <c r="K1475" s="2">
        <v>176.94</v>
      </c>
      <c r="L1475" s="2">
        <v>416327.5</v>
      </c>
      <c r="M1475" s="2">
        <v>-239388.31</v>
      </c>
      <c r="N1475" s="2">
        <v>-239.39</v>
      </c>
      <c r="O1475" s="3">
        <v>45318</v>
      </c>
      <c r="P1475" t="s">
        <v>33</v>
      </c>
      <c r="Q1475" t="s">
        <v>34</v>
      </c>
      <c r="R1475">
        <v>2024</v>
      </c>
      <c r="S1475" t="s">
        <v>499</v>
      </c>
      <c r="T1475" t="s">
        <v>64</v>
      </c>
      <c r="U1475" t="s">
        <v>29</v>
      </c>
    </row>
    <row r="1476" spans="1:21" x14ac:dyDescent="0.3">
      <c r="A1476" t="s">
        <v>38</v>
      </c>
      <c r="B1476" t="s">
        <v>472</v>
      </c>
      <c r="C1476" t="s">
        <v>32</v>
      </c>
      <c r="D1476" t="s">
        <v>228</v>
      </c>
      <c r="E1476" s="2">
        <v>255.52</v>
      </c>
      <c r="F1476" s="2">
        <v>10</v>
      </c>
      <c r="G1476" s="2">
        <v>300</v>
      </c>
      <c r="H1476" s="2">
        <v>76656</v>
      </c>
      <c r="I1476">
        <v>11498.4</v>
      </c>
      <c r="J1476" s="2">
        <v>65157.599999999999</v>
      </c>
      <c r="K1476" s="2">
        <v>65.16</v>
      </c>
      <c r="L1476" s="2">
        <v>2555.1999999999998</v>
      </c>
      <c r="M1476" s="2">
        <v>62602.400000000001</v>
      </c>
      <c r="N1476" s="2">
        <v>62.6</v>
      </c>
      <c r="O1476" s="3">
        <v>45318</v>
      </c>
      <c r="P1476" t="s">
        <v>33</v>
      </c>
      <c r="Q1476" t="s">
        <v>34</v>
      </c>
      <c r="R1476">
        <v>2024</v>
      </c>
      <c r="S1476" t="s">
        <v>473</v>
      </c>
      <c r="T1476" t="s">
        <v>36</v>
      </c>
      <c r="U1476" t="s">
        <v>46</v>
      </c>
    </row>
    <row r="1477" spans="1:21" x14ac:dyDescent="0.3">
      <c r="A1477" t="s">
        <v>30</v>
      </c>
      <c r="B1477" t="s">
        <v>428</v>
      </c>
      <c r="C1477" t="s">
        <v>95</v>
      </c>
      <c r="D1477" t="s">
        <v>228</v>
      </c>
      <c r="E1477" s="2">
        <v>662.65</v>
      </c>
      <c r="F1477" s="2">
        <v>260</v>
      </c>
      <c r="G1477" s="2">
        <v>15</v>
      </c>
      <c r="H1477" s="2">
        <v>9939.75</v>
      </c>
      <c r="I1477">
        <v>1490.96</v>
      </c>
      <c r="J1477" s="2">
        <v>8448.7900000000009</v>
      </c>
      <c r="K1477" s="2">
        <v>8.4499999999999993</v>
      </c>
      <c r="L1477" s="2">
        <v>172289</v>
      </c>
      <c r="M1477" s="2">
        <v>-163840.21</v>
      </c>
      <c r="N1477" s="2">
        <v>-163.84</v>
      </c>
      <c r="O1477" s="3">
        <v>45319</v>
      </c>
      <c r="P1477" t="s">
        <v>33</v>
      </c>
      <c r="Q1477" t="s">
        <v>34</v>
      </c>
      <c r="R1477">
        <v>2024</v>
      </c>
      <c r="S1477" t="s">
        <v>429</v>
      </c>
      <c r="T1477" t="s">
        <v>97</v>
      </c>
      <c r="U1477" t="s">
        <v>59</v>
      </c>
    </row>
    <row r="1478" spans="1:21" x14ac:dyDescent="0.3">
      <c r="A1478" t="s">
        <v>47</v>
      </c>
      <c r="B1478" t="s">
        <v>622</v>
      </c>
      <c r="C1478" t="s">
        <v>95</v>
      </c>
      <c r="D1478" t="s">
        <v>24</v>
      </c>
      <c r="E1478" s="2">
        <v>1868.91</v>
      </c>
      <c r="F1478" s="2">
        <v>260</v>
      </c>
      <c r="G1478" s="2">
        <v>12</v>
      </c>
      <c r="H1478" s="2">
        <v>22426.92</v>
      </c>
      <c r="I1478">
        <v>0</v>
      </c>
      <c r="J1478" s="2">
        <v>22426.92</v>
      </c>
      <c r="K1478" s="2">
        <v>22.43</v>
      </c>
      <c r="L1478" s="2">
        <v>485916.6</v>
      </c>
      <c r="M1478" s="2">
        <v>-463489.68</v>
      </c>
      <c r="N1478" s="2">
        <v>-463.49</v>
      </c>
      <c r="O1478" s="3">
        <v>45319</v>
      </c>
      <c r="P1478" t="s">
        <v>33</v>
      </c>
      <c r="Q1478" t="s">
        <v>34</v>
      </c>
      <c r="R1478">
        <v>2024</v>
      </c>
      <c r="S1478" t="s">
        <v>623</v>
      </c>
      <c r="T1478" t="s">
        <v>97</v>
      </c>
      <c r="U1478" t="s">
        <v>51</v>
      </c>
    </row>
    <row r="1479" spans="1:21" x14ac:dyDescent="0.3">
      <c r="A1479" t="s">
        <v>21</v>
      </c>
      <c r="B1479" t="s">
        <v>554</v>
      </c>
      <c r="C1479" t="s">
        <v>23</v>
      </c>
      <c r="D1479" t="s">
        <v>24</v>
      </c>
      <c r="E1479" s="2">
        <v>2142.69</v>
      </c>
      <c r="F1479" s="2">
        <v>5</v>
      </c>
      <c r="G1479" s="2">
        <v>125</v>
      </c>
      <c r="H1479" s="2">
        <v>267836.25</v>
      </c>
      <c r="I1479">
        <v>0</v>
      </c>
      <c r="J1479" s="2">
        <v>267836.25</v>
      </c>
      <c r="K1479" s="2">
        <v>267.83999999999997</v>
      </c>
      <c r="L1479" s="2">
        <v>10713.45</v>
      </c>
      <c r="M1479" s="2">
        <v>257122.8</v>
      </c>
      <c r="N1479" s="2">
        <v>257.12</v>
      </c>
      <c r="O1479" s="3">
        <v>45319</v>
      </c>
      <c r="P1479" t="s">
        <v>33</v>
      </c>
      <c r="Q1479" t="s">
        <v>34</v>
      </c>
      <c r="R1479">
        <v>2024</v>
      </c>
      <c r="S1479" t="s">
        <v>555</v>
      </c>
      <c r="T1479" t="s">
        <v>28</v>
      </c>
      <c r="U1479" t="s">
        <v>51</v>
      </c>
    </row>
    <row r="1480" spans="1:21" x14ac:dyDescent="0.3">
      <c r="A1480" t="s">
        <v>21</v>
      </c>
      <c r="B1480" t="s">
        <v>326</v>
      </c>
      <c r="C1480" t="s">
        <v>61</v>
      </c>
      <c r="D1480" t="s">
        <v>68</v>
      </c>
      <c r="E1480" s="2">
        <v>2305.73</v>
      </c>
      <c r="F1480" s="2">
        <v>250</v>
      </c>
      <c r="G1480" s="2">
        <v>125</v>
      </c>
      <c r="H1480" s="2">
        <v>288216.25</v>
      </c>
      <c r="I1480">
        <v>14410.81</v>
      </c>
      <c r="J1480" s="2">
        <v>273805.44</v>
      </c>
      <c r="K1480" s="2">
        <v>273.81</v>
      </c>
      <c r="L1480" s="2">
        <v>576432.5</v>
      </c>
      <c r="M1480" s="2">
        <v>-302627.06</v>
      </c>
      <c r="N1480" s="2">
        <v>-302.63</v>
      </c>
      <c r="O1480" s="3">
        <v>45320</v>
      </c>
      <c r="P1480" t="s">
        <v>33</v>
      </c>
      <c r="Q1480" t="s">
        <v>34</v>
      </c>
      <c r="R1480">
        <v>2024</v>
      </c>
      <c r="S1480" t="s">
        <v>327</v>
      </c>
      <c r="T1480" t="s">
        <v>64</v>
      </c>
      <c r="U1480" t="s">
        <v>29</v>
      </c>
    </row>
    <row r="1481" spans="1:21" x14ac:dyDescent="0.3">
      <c r="A1481" t="s">
        <v>42</v>
      </c>
      <c r="B1481" t="s">
        <v>590</v>
      </c>
      <c r="C1481" t="s">
        <v>56</v>
      </c>
      <c r="D1481" t="s">
        <v>68</v>
      </c>
      <c r="E1481" s="2">
        <v>3100.17</v>
      </c>
      <c r="F1481" s="2">
        <v>120</v>
      </c>
      <c r="G1481" s="2">
        <v>350</v>
      </c>
      <c r="H1481" s="2">
        <v>1085059.5</v>
      </c>
      <c r="I1481">
        <v>54252.98</v>
      </c>
      <c r="J1481" s="2">
        <v>1030806.52</v>
      </c>
      <c r="K1481" s="2">
        <v>1030.81</v>
      </c>
      <c r="L1481" s="2">
        <v>372020.4</v>
      </c>
      <c r="M1481" s="2">
        <v>658786.12</v>
      </c>
      <c r="N1481" s="2">
        <v>658.79</v>
      </c>
      <c r="O1481" s="3">
        <v>45320</v>
      </c>
      <c r="P1481" t="s">
        <v>33</v>
      </c>
      <c r="Q1481" t="s">
        <v>34</v>
      </c>
      <c r="R1481">
        <v>2024</v>
      </c>
      <c r="S1481" t="s">
        <v>591</v>
      </c>
      <c r="T1481" t="s">
        <v>58</v>
      </c>
      <c r="U1481" t="s">
        <v>59</v>
      </c>
    </row>
    <row r="1482" spans="1:21" x14ac:dyDescent="0.3">
      <c r="A1482" t="s">
        <v>21</v>
      </c>
      <c r="B1482" t="s">
        <v>504</v>
      </c>
      <c r="C1482" t="s">
        <v>67</v>
      </c>
      <c r="D1482" t="s">
        <v>228</v>
      </c>
      <c r="E1482" s="2">
        <v>1956.28</v>
      </c>
      <c r="F1482" s="2">
        <v>3</v>
      </c>
      <c r="G1482" s="2">
        <v>125</v>
      </c>
      <c r="H1482" s="2">
        <v>244535</v>
      </c>
      <c r="I1482">
        <v>36680.25</v>
      </c>
      <c r="J1482" s="2">
        <v>207854.75</v>
      </c>
      <c r="K1482" s="2">
        <v>207.85</v>
      </c>
      <c r="L1482" s="2">
        <v>5868.84</v>
      </c>
      <c r="M1482" s="2">
        <v>201985.91</v>
      </c>
      <c r="N1482" s="2">
        <v>201.99</v>
      </c>
      <c r="O1482" s="3">
        <v>45320</v>
      </c>
      <c r="P1482" t="s">
        <v>33</v>
      </c>
      <c r="Q1482" t="s">
        <v>34</v>
      </c>
      <c r="R1482">
        <v>2024</v>
      </c>
      <c r="S1482" t="s">
        <v>505</v>
      </c>
      <c r="T1482" t="s">
        <v>70</v>
      </c>
      <c r="U1482" t="s">
        <v>59</v>
      </c>
    </row>
    <row r="1483" spans="1:21" x14ac:dyDescent="0.3">
      <c r="A1483" t="s">
        <v>47</v>
      </c>
      <c r="B1483" t="s">
        <v>350</v>
      </c>
      <c r="C1483" t="s">
        <v>32</v>
      </c>
      <c r="D1483" t="s">
        <v>24</v>
      </c>
      <c r="E1483" s="2">
        <v>1076.6400000000001</v>
      </c>
      <c r="F1483" s="2">
        <v>10</v>
      </c>
      <c r="G1483" s="2">
        <v>12</v>
      </c>
      <c r="H1483" s="2">
        <v>12919.68</v>
      </c>
      <c r="I1483">
        <v>0</v>
      </c>
      <c r="J1483" s="2">
        <v>12919.68</v>
      </c>
      <c r="K1483" s="2">
        <v>12.92</v>
      </c>
      <c r="L1483" s="2">
        <v>10766.4</v>
      </c>
      <c r="M1483" s="2">
        <v>2153.2800000000002</v>
      </c>
      <c r="N1483" s="2">
        <v>2.15</v>
      </c>
      <c r="O1483" s="3">
        <v>45321</v>
      </c>
      <c r="P1483" t="s">
        <v>33</v>
      </c>
      <c r="Q1483" t="s">
        <v>34</v>
      </c>
      <c r="R1483">
        <v>2024</v>
      </c>
      <c r="S1483" t="s">
        <v>351</v>
      </c>
      <c r="T1483" t="s">
        <v>36</v>
      </c>
      <c r="U1483" t="s">
        <v>65</v>
      </c>
    </row>
    <row r="1484" spans="1:21" x14ac:dyDescent="0.3">
      <c r="A1484" t="s">
        <v>47</v>
      </c>
      <c r="B1484" t="s">
        <v>574</v>
      </c>
      <c r="C1484" t="s">
        <v>67</v>
      </c>
      <c r="D1484" t="s">
        <v>158</v>
      </c>
      <c r="E1484" s="2">
        <v>1000.16</v>
      </c>
      <c r="F1484" s="2">
        <v>3</v>
      </c>
      <c r="G1484" s="2">
        <v>12</v>
      </c>
      <c r="H1484" s="2">
        <v>12001.92</v>
      </c>
      <c r="I1484">
        <v>1200.19</v>
      </c>
      <c r="J1484" s="2">
        <v>10801.73</v>
      </c>
      <c r="K1484" s="2">
        <v>10.8</v>
      </c>
      <c r="L1484" s="2">
        <v>3000.48</v>
      </c>
      <c r="M1484" s="2">
        <v>7801.25</v>
      </c>
      <c r="N1484" s="2">
        <v>7.8</v>
      </c>
      <c r="O1484" s="3">
        <v>45322</v>
      </c>
      <c r="P1484" t="s">
        <v>33</v>
      </c>
      <c r="Q1484" t="s">
        <v>34</v>
      </c>
      <c r="R1484">
        <v>2024</v>
      </c>
      <c r="S1484" t="s">
        <v>575</v>
      </c>
      <c r="T1484" t="s">
        <v>70</v>
      </c>
      <c r="U1484" t="s">
        <v>51</v>
      </c>
    </row>
    <row r="1485" spans="1:21" x14ac:dyDescent="0.3">
      <c r="A1485" t="s">
        <v>21</v>
      </c>
      <c r="B1485" t="s">
        <v>502</v>
      </c>
      <c r="C1485" t="s">
        <v>95</v>
      </c>
      <c r="D1485" t="s">
        <v>24</v>
      </c>
      <c r="E1485" s="2">
        <v>1730.71</v>
      </c>
      <c r="F1485" s="2">
        <v>260</v>
      </c>
      <c r="G1485" s="2">
        <v>125</v>
      </c>
      <c r="H1485" s="2">
        <v>216338.75</v>
      </c>
      <c r="I1485">
        <v>0</v>
      </c>
      <c r="J1485" s="2">
        <v>216338.75</v>
      </c>
      <c r="K1485" s="2">
        <v>216.34</v>
      </c>
      <c r="L1485" s="2">
        <v>449984.6</v>
      </c>
      <c r="M1485" s="2">
        <v>-233645.85</v>
      </c>
      <c r="N1485" s="2">
        <v>-233.65</v>
      </c>
      <c r="O1485" s="3">
        <v>45322</v>
      </c>
      <c r="P1485" t="s">
        <v>33</v>
      </c>
      <c r="Q1485" t="s">
        <v>34</v>
      </c>
      <c r="R1485">
        <v>2024</v>
      </c>
      <c r="S1485" t="s">
        <v>503</v>
      </c>
      <c r="T1485" t="s">
        <v>97</v>
      </c>
      <c r="U1485" t="s">
        <v>54</v>
      </c>
    </row>
    <row r="1486" spans="1:21" x14ac:dyDescent="0.3">
      <c r="A1486" t="s">
        <v>42</v>
      </c>
      <c r="B1486" t="s">
        <v>400</v>
      </c>
      <c r="C1486" t="s">
        <v>56</v>
      </c>
      <c r="D1486" t="s">
        <v>68</v>
      </c>
      <c r="E1486" s="2">
        <v>1529.85</v>
      </c>
      <c r="F1486" s="2">
        <v>120</v>
      </c>
      <c r="G1486" s="2">
        <v>350</v>
      </c>
      <c r="H1486" s="2">
        <v>535447.5</v>
      </c>
      <c r="I1486">
        <v>26772.38</v>
      </c>
      <c r="J1486" s="2">
        <v>508675.12</v>
      </c>
      <c r="K1486" s="2">
        <v>508.68</v>
      </c>
      <c r="L1486" s="2">
        <v>183582</v>
      </c>
      <c r="M1486" s="2">
        <v>325093.12</v>
      </c>
      <c r="N1486" s="2">
        <v>325.08999999999997</v>
      </c>
      <c r="O1486" s="3">
        <v>45323</v>
      </c>
      <c r="P1486" t="s">
        <v>62</v>
      </c>
      <c r="Q1486" t="s">
        <v>34</v>
      </c>
      <c r="R1486">
        <v>2024</v>
      </c>
      <c r="S1486" t="s">
        <v>401</v>
      </c>
      <c r="T1486" t="s">
        <v>58</v>
      </c>
      <c r="U1486" t="s">
        <v>29</v>
      </c>
    </row>
    <row r="1487" spans="1:21" x14ac:dyDescent="0.3">
      <c r="A1487" t="s">
        <v>30</v>
      </c>
      <c r="B1487" t="s">
        <v>596</v>
      </c>
      <c r="C1487" t="s">
        <v>56</v>
      </c>
      <c r="D1487" t="s">
        <v>228</v>
      </c>
      <c r="E1487" s="2">
        <v>1844.69</v>
      </c>
      <c r="F1487" s="2">
        <v>120</v>
      </c>
      <c r="G1487" s="2">
        <v>15</v>
      </c>
      <c r="H1487" s="2">
        <v>27670.35</v>
      </c>
      <c r="I1487">
        <v>4150.55</v>
      </c>
      <c r="J1487" s="2">
        <v>23519.8</v>
      </c>
      <c r="K1487" s="2">
        <v>23.52</v>
      </c>
      <c r="L1487" s="2">
        <v>221362.8</v>
      </c>
      <c r="M1487" s="2">
        <v>-197843</v>
      </c>
      <c r="N1487" s="2">
        <v>-197.84</v>
      </c>
      <c r="O1487" s="3">
        <v>45324</v>
      </c>
      <c r="P1487" t="s">
        <v>62</v>
      </c>
      <c r="Q1487" t="s">
        <v>34</v>
      </c>
      <c r="R1487">
        <v>2024</v>
      </c>
      <c r="S1487" t="s">
        <v>597</v>
      </c>
      <c r="T1487" t="s">
        <v>58</v>
      </c>
      <c r="U1487" t="s">
        <v>54</v>
      </c>
    </row>
    <row r="1488" spans="1:21" x14ac:dyDescent="0.3">
      <c r="A1488" t="s">
        <v>21</v>
      </c>
      <c r="B1488" t="s">
        <v>614</v>
      </c>
      <c r="C1488" t="s">
        <v>95</v>
      </c>
      <c r="D1488" t="s">
        <v>228</v>
      </c>
      <c r="E1488" s="2">
        <v>2470.65</v>
      </c>
      <c r="F1488" s="2">
        <v>260</v>
      </c>
      <c r="G1488" s="2">
        <v>125</v>
      </c>
      <c r="H1488" s="2">
        <v>308831.25</v>
      </c>
      <c r="I1488">
        <v>46324.69</v>
      </c>
      <c r="J1488" s="2">
        <v>262506.56</v>
      </c>
      <c r="K1488" s="2">
        <v>262.51</v>
      </c>
      <c r="L1488" s="2">
        <v>642369</v>
      </c>
      <c r="M1488" s="2">
        <v>-379862.44</v>
      </c>
      <c r="N1488" s="2">
        <v>-379.86</v>
      </c>
      <c r="O1488" s="3">
        <v>45325</v>
      </c>
      <c r="P1488" t="s">
        <v>62</v>
      </c>
      <c r="Q1488" t="s">
        <v>34</v>
      </c>
      <c r="R1488">
        <v>2024</v>
      </c>
      <c r="S1488" t="s">
        <v>615</v>
      </c>
      <c r="T1488" t="s">
        <v>97</v>
      </c>
      <c r="U1488" t="s">
        <v>41</v>
      </c>
    </row>
    <row r="1489" spans="1:21" x14ac:dyDescent="0.3">
      <c r="A1489" t="s">
        <v>30</v>
      </c>
      <c r="B1489" t="s">
        <v>590</v>
      </c>
      <c r="C1489" t="s">
        <v>23</v>
      </c>
      <c r="D1489" t="s">
        <v>68</v>
      </c>
      <c r="E1489" s="2">
        <v>1233.8499999999999</v>
      </c>
      <c r="F1489" s="2">
        <v>5</v>
      </c>
      <c r="G1489" s="2">
        <v>15</v>
      </c>
      <c r="H1489" s="2">
        <v>18507.75</v>
      </c>
      <c r="I1489">
        <v>925.39</v>
      </c>
      <c r="J1489" s="2">
        <v>17582.36</v>
      </c>
      <c r="K1489" s="2">
        <v>17.579999999999998</v>
      </c>
      <c r="L1489" s="2">
        <v>6169.25</v>
      </c>
      <c r="M1489" s="2">
        <v>11413.11</v>
      </c>
      <c r="N1489" s="2">
        <v>11.41</v>
      </c>
      <c r="O1489" s="3">
        <v>45325</v>
      </c>
      <c r="P1489" t="s">
        <v>62</v>
      </c>
      <c r="Q1489" t="s">
        <v>34</v>
      </c>
      <c r="R1489">
        <v>2024</v>
      </c>
      <c r="S1489" t="s">
        <v>591</v>
      </c>
      <c r="T1489" t="s">
        <v>28</v>
      </c>
      <c r="U1489" t="s">
        <v>37</v>
      </c>
    </row>
    <row r="1490" spans="1:21" x14ac:dyDescent="0.3">
      <c r="A1490" t="s">
        <v>38</v>
      </c>
      <c r="B1490" t="s">
        <v>528</v>
      </c>
      <c r="C1490" t="s">
        <v>61</v>
      </c>
      <c r="D1490" t="s">
        <v>228</v>
      </c>
      <c r="E1490" s="2">
        <v>973.26</v>
      </c>
      <c r="F1490" s="2">
        <v>250</v>
      </c>
      <c r="G1490" s="2">
        <v>300</v>
      </c>
      <c r="H1490" s="2">
        <v>291978</v>
      </c>
      <c r="I1490">
        <v>43796.7</v>
      </c>
      <c r="J1490" s="2">
        <v>248181.3</v>
      </c>
      <c r="K1490" s="2">
        <v>248.18</v>
      </c>
      <c r="L1490" s="2">
        <v>243315</v>
      </c>
      <c r="M1490" s="2">
        <v>4866.3</v>
      </c>
      <c r="N1490" s="2">
        <v>4.87</v>
      </c>
      <c r="O1490" s="3">
        <v>45326</v>
      </c>
      <c r="P1490" t="s">
        <v>62</v>
      </c>
      <c r="Q1490" t="s">
        <v>34</v>
      </c>
      <c r="R1490">
        <v>2024</v>
      </c>
      <c r="S1490" t="s">
        <v>529</v>
      </c>
      <c r="T1490" t="s">
        <v>64</v>
      </c>
      <c r="U1490" t="s">
        <v>29</v>
      </c>
    </row>
    <row r="1491" spans="1:21" x14ac:dyDescent="0.3">
      <c r="A1491" t="s">
        <v>38</v>
      </c>
      <c r="B1491" t="s">
        <v>590</v>
      </c>
      <c r="C1491" t="s">
        <v>23</v>
      </c>
      <c r="D1491" t="s">
        <v>158</v>
      </c>
      <c r="E1491" s="2">
        <v>830.22</v>
      </c>
      <c r="F1491" s="2">
        <v>5</v>
      </c>
      <c r="G1491" s="2">
        <v>300</v>
      </c>
      <c r="H1491" s="2">
        <v>249066</v>
      </c>
      <c r="I1491">
        <v>24906.6</v>
      </c>
      <c r="J1491" s="2">
        <v>224159.4</v>
      </c>
      <c r="K1491" s="2">
        <v>224.16</v>
      </c>
      <c r="L1491" s="2">
        <v>4151.1000000000004</v>
      </c>
      <c r="M1491" s="2">
        <v>220008.3</v>
      </c>
      <c r="N1491" s="2">
        <v>220.01</v>
      </c>
      <c r="O1491" s="3">
        <v>45328</v>
      </c>
      <c r="P1491" t="s">
        <v>62</v>
      </c>
      <c r="Q1491" t="s">
        <v>34</v>
      </c>
      <c r="R1491">
        <v>2024</v>
      </c>
      <c r="S1491" t="s">
        <v>591</v>
      </c>
      <c r="T1491" t="s">
        <v>28</v>
      </c>
      <c r="U1491" t="s">
        <v>29</v>
      </c>
    </row>
    <row r="1492" spans="1:21" x14ac:dyDescent="0.3">
      <c r="A1492" t="s">
        <v>21</v>
      </c>
      <c r="B1492" t="s">
        <v>476</v>
      </c>
      <c r="C1492" t="s">
        <v>32</v>
      </c>
      <c r="D1492" t="s">
        <v>228</v>
      </c>
      <c r="E1492" s="2">
        <v>2880.18</v>
      </c>
      <c r="F1492" s="2">
        <v>10</v>
      </c>
      <c r="G1492" s="2">
        <v>125</v>
      </c>
      <c r="H1492" s="2">
        <v>360022.5</v>
      </c>
      <c r="I1492">
        <v>54003.38</v>
      </c>
      <c r="J1492" s="2">
        <v>306019.12</v>
      </c>
      <c r="K1492" s="2">
        <v>306.02</v>
      </c>
      <c r="L1492" s="2">
        <v>28801.8</v>
      </c>
      <c r="M1492" s="2">
        <v>277217.32</v>
      </c>
      <c r="N1492" s="2">
        <v>277.22000000000003</v>
      </c>
      <c r="O1492" s="3">
        <v>45330</v>
      </c>
      <c r="P1492" t="s">
        <v>62</v>
      </c>
      <c r="Q1492" t="s">
        <v>34</v>
      </c>
      <c r="R1492">
        <v>2024</v>
      </c>
      <c r="S1492" t="s">
        <v>477</v>
      </c>
      <c r="T1492" t="s">
        <v>36</v>
      </c>
      <c r="U1492" t="s">
        <v>41</v>
      </c>
    </row>
    <row r="1493" spans="1:21" x14ac:dyDescent="0.3">
      <c r="A1493" t="s">
        <v>30</v>
      </c>
      <c r="B1493" t="s">
        <v>438</v>
      </c>
      <c r="C1493" t="s">
        <v>23</v>
      </c>
      <c r="D1493" t="s">
        <v>24</v>
      </c>
      <c r="E1493" s="2">
        <v>1603.19</v>
      </c>
      <c r="F1493" s="2">
        <v>5</v>
      </c>
      <c r="G1493" s="2">
        <v>15</v>
      </c>
      <c r="H1493" s="2">
        <v>24047.85</v>
      </c>
      <c r="I1493">
        <v>0</v>
      </c>
      <c r="J1493" s="2">
        <v>24047.85</v>
      </c>
      <c r="K1493" s="2">
        <v>24.05</v>
      </c>
      <c r="L1493" s="2">
        <v>8015.95</v>
      </c>
      <c r="M1493" s="2">
        <v>16031.9</v>
      </c>
      <c r="N1493" s="2">
        <v>16.03</v>
      </c>
      <c r="O1493" s="3">
        <v>45331</v>
      </c>
      <c r="P1493" t="s">
        <v>62</v>
      </c>
      <c r="Q1493" t="s">
        <v>34</v>
      </c>
      <c r="R1493">
        <v>2024</v>
      </c>
      <c r="S1493" t="s">
        <v>439</v>
      </c>
      <c r="T1493" t="s">
        <v>28</v>
      </c>
      <c r="U1493" t="s">
        <v>65</v>
      </c>
    </row>
    <row r="1494" spans="1:21" x14ac:dyDescent="0.3">
      <c r="A1494" t="s">
        <v>42</v>
      </c>
      <c r="B1494" t="s">
        <v>500</v>
      </c>
      <c r="C1494" t="s">
        <v>67</v>
      </c>
      <c r="D1494" t="s">
        <v>24</v>
      </c>
      <c r="E1494" s="2">
        <v>1728.05</v>
      </c>
      <c r="F1494" s="2">
        <v>3</v>
      </c>
      <c r="G1494" s="2">
        <v>350</v>
      </c>
      <c r="H1494" s="2">
        <v>604817.5</v>
      </c>
      <c r="I1494">
        <v>0</v>
      </c>
      <c r="J1494" s="2">
        <v>604817.5</v>
      </c>
      <c r="K1494" s="2">
        <v>604.82000000000005</v>
      </c>
      <c r="L1494" s="2">
        <v>5184.1499999999996</v>
      </c>
      <c r="M1494" s="2">
        <v>599633.35</v>
      </c>
      <c r="N1494" s="2">
        <v>599.63</v>
      </c>
      <c r="O1494" s="3">
        <v>45331</v>
      </c>
      <c r="P1494" t="s">
        <v>62</v>
      </c>
      <c r="Q1494" t="s">
        <v>34</v>
      </c>
      <c r="R1494">
        <v>2024</v>
      </c>
      <c r="S1494" t="s">
        <v>501</v>
      </c>
      <c r="T1494" t="s">
        <v>70</v>
      </c>
      <c r="U1494" t="s">
        <v>41</v>
      </c>
    </row>
    <row r="1495" spans="1:21" x14ac:dyDescent="0.3">
      <c r="A1495" t="s">
        <v>30</v>
      </c>
      <c r="B1495" t="s">
        <v>620</v>
      </c>
      <c r="C1495" t="s">
        <v>95</v>
      </c>
      <c r="D1495" t="s">
        <v>24</v>
      </c>
      <c r="E1495" s="2">
        <v>1856.99</v>
      </c>
      <c r="F1495" s="2">
        <v>260</v>
      </c>
      <c r="G1495" s="2">
        <v>15</v>
      </c>
      <c r="H1495" s="2">
        <v>27854.85</v>
      </c>
      <c r="I1495">
        <v>0</v>
      </c>
      <c r="J1495" s="2">
        <v>27854.85</v>
      </c>
      <c r="K1495" s="2">
        <v>27.85</v>
      </c>
      <c r="L1495" s="2">
        <v>482817.4</v>
      </c>
      <c r="M1495" s="2">
        <v>-454962.55</v>
      </c>
      <c r="N1495" s="2">
        <v>-454.96</v>
      </c>
      <c r="O1495" s="3">
        <v>45332</v>
      </c>
      <c r="P1495" t="s">
        <v>62</v>
      </c>
      <c r="Q1495" t="s">
        <v>34</v>
      </c>
      <c r="R1495">
        <v>2024</v>
      </c>
      <c r="S1495" t="s">
        <v>621</v>
      </c>
      <c r="T1495" t="s">
        <v>97</v>
      </c>
      <c r="U1495" t="s">
        <v>37</v>
      </c>
    </row>
    <row r="1496" spans="1:21" x14ac:dyDescent="0.3">
      <c r="A1496" t="s">
        <v>47</v>
      </c>
      <c r="B1496" t="s">
        <v>598</v>
      </c>
      <c r="C1496" t="s">
        <v>32</v>
      </c>
      <c r="D1496" t="s">
        <v>24</v>
      </c>
      <c r="E1496" s="2">
        <v>1726.7</v>
      </c>
      <c r="F1496" s="2">
        <v>10</v>
      </c>
      <c r="G1496" s="2">
        <v>12</v>
      </c>
      <c r="H1496" s="2">
        <v>20720.400000000001</v>
      </c>
      <c r="I1496">
        <v>0</v>
      </c>
      <c r="J1496" s="2">
        <v>20720.400000000001</v>
      </c>
      <c r="K1496" s="2">
        <v>20.72</v>
      </c>
      <c r="L1496" s="2">
        <v>17267</v>
      </c>
      <c r="M1496" s="2">
        <v>3453.4</v>
      </c>
      <c r="N1496" s="2">
        <v>3.45</v>
      </c>
      <c r="O1496" s="3">
        <v>45332</v>
      </c>
      <c r="P1496" t="s">
        <v>62</v>
      </c>
      <c r="Q1496" t="s">
        <v>34</v>
      </c>
      <c r="R1496">
        <v>2024</v>
      </c>
      <c r="S1496" t="s">
        <v>599</v>
      </c>
      <c r="T1496" t="s">
        <v>36</v>
      </c>
      <c r="U1496" t="s">
        <v>37</v>
      </c>
    </row>
    <row r="1497" spans="1:21" x14ac:dyDescent="0.3">
      <c r="A1497" t="s">
        <v>42</v>
      </c>
      <c r="B1497" t="s">
        <v>484</v>
      </c>
      <c r="C1497" t="s">
        <v>67</v>
      </c>
      <c r="D1497" t="s">
        <v>68</v>
      </c>
      <c r="E1497" s="2">
        <v>1189.33</v>
      </c>
      <c r="F1497" s="2">
        <v>3</v>
      </c>
      <c r="G1497" s="2">
        <v>350</v>
      </c>
      <c r="H1497" s="2">
        <v>416265.5</v>
      </c>
      <c r="I1497">
        <v>20813.28</v>
      </c>
      <c r="J1497" s="2">
        <v>395452.22</v>
      </c>
      <c r="K1497" s="2">
        <v>395.45</v>
      </c>
      <c r="L1497" s="2">
        <v>3567.99</v>
      </c>
      <c r="M1497" s="2">
        <v>391884.23</v>
      </c>
      <c r="N1497" s="2">
        <v>391.88</v>
      </c>
      <c r="O1497" s="3">
        <v>45333</v>
      </c>
      <c r="P1497" t="s">
        <v>62</v>
      </c>
      <c r="Q1497" t="s">
        <v>34</v>
      </c>
      <c r="R1497">
        <v>2024</v>
      </c>
      <c r="S1497" t="s">
        <v>485</v>
      </c>
      <c r="T1497" t="s">
        <v>70</v>
      </c>
      <c r="U1497" t="s">
        <v>46</v>
      </c>
    </row>
    <row r="1498" spans="1:21" x14ac:dyDescent="0.3">
      <c r="A1498" t="s">
        <v>38</v>
      </c>
      <c r="B1498" t="s">
        <v>468</v>
      </c>
      <c r="C1498" t="s">
        <v>95</v>
      </c>
      <c r="D1498" t="s">
        <v>228</v>
      </c>
      <c r="E1498" s="2">
        <v>459.39</v>
      </c>
      <c r="F1498" s="2">
        <v>260</v>
      </c>
      <c r="G1498" s="2">
        <v>300</v>
      </c>
      <c r="H1498" s="2">
        <v>137817</v>
      </c>
      <c r="I1498">
        <v>20672.55</v>
      </c>
      <c r="J1498" s="2">
        <v>117144.45</v>
      </c>
      <c r="K1498" s="2">
        <v>117.14</v>
      </c>
      <c r="L1498" s="2">
        <v>119441.4</v>
      </c>
      <c r="M1498" s="2">
        <v>-2296.9499999999998</v>
      </c>
      <c r="N1498" s="2">
        <v>-2.2999999999999998</v>
      </c>
      <c r="O1498" s="3">
        <v>45333</v>
      </c>
      <c r="P1498" t="s">
        <v>62</v>
      </c>
      <c r="Q1498" t="s">
        <v>34</v>
      </c>
      <c r="R1498">
        <v>2024</v>
      </c>
      <c r="S1498" t="s">
        <v>469</v>
      </c>
      <c r="T1498" t="s">
        <v>97</v>
      </c>
      <c r="U1498" t="s">
        <v>41</v>
      </c>
    </row>
    <row r="1499" spans="1:21" x14ac:dyDescent="0.3">
      <c r="A1499" t="s">
        <v>30</v>
      </c>
      <c r="B1499" t="s">
        <v>542</v>
      </c>
      <c r="C1499" t="s">
        <v>23</v>
      </c>
      <c r="D1499" t="s">
        <v>68</v>
      </c>
      <c r="E1499" s="2">
        <v>1003.26</v>
      </c>
      <c r="F1499" s="2">
        <v>5</v>
      </c>
      <c r="G1499" s="2">
        <v>15</v>
      </c>
      <c r="H1499" s="2">
        <v>15048.9</v>
      </c>
      <c r="I1499">
        <v>752.45</v>
      </c>
      <c r="J1499" s="2">
        <v>14296.45</v>
      </c>
      <c r="K1499" s="2">
        <v>14.3</v>
      </c>
      <c r="L1499" s="2">
        <v>5016.3</v>
      </c>
      <c r="M1499" s="2">
        <v>9280.15</v>
      </c>
      <c r="N1499" s="2">
        <v>9.2799999999999994</v>
      </c>
      <c r="O1499" s="3">
        <v>45333</v>
      </c>
      <c r="P1499" t="s">
        <v>62</v>
      </c>
      <c r="Q1499" t="s">
        <v>34</v>
      </c>
      <c r="R1499">
        <v>2024</v>
      </c>
      <c r="S1499" t="s">
        <v>543</v>
      </c>
      <c r="T1499" t="s">
        <v>28</v>
      </c>
      <c r="U1499" t="s">
        <v>37</v>
      </c>
    </row>
    <row r="1500" spans="1:21" x14ac:dyDescent="0.3">
      <c r="A1500" t="s">
        <v>30</v>
      </c>
      <c r="B1500" t="s">
        <v>498</v>
      </c>
      <c r="C1500" t="s">
        <v>61</v>
      </c>
      <c r="D1500" t="s">
        <v>68</v>
      </c>
      <c r="E1500" s="2">
        <v>1544.44</v>
      </c>
      <c r="F1500" s="2">
        <v>250</v>
      </c>
      <c r="G1500" s="2">
        <v>15</v>
      </c>
      <c r="H1500" s="2">
        <v>23166.6</v>
      </c>
      <c r="I1500">
        <v>1158.33</v>
      </c>
      <c r="J1500" s="2">
        <v>22008.27</v>
      </c>
      <c r="K1500" s="2">
        <v>22.01</v>
      </c>
      <c r="L1500" s="2">
        <v>386110</v>
      </c>
      <c r="M1500" s="2">
        <v>-364101.73</v>
      </c>
      <c r="N1500" s="2">
        <v>-364.1</v>
      </c>
      <c r="O1500" s="3">
        <v>45334</v>
      </c>
      <c r="P1500" t="s">
        <v>62</v>
      </c>
      <c r="Q1500" t="s">
        <v>34</v>
      </c>
      <c r="R1500">
        <v>2024</v>
      </c>
      <c r="S1500" t="s">
        <v>499</v>
      </c>
      <c r="T1500" t="s">
        <v>64</v>
      </c>
      <c r="U1500" t="s">
        <v>41</v>
      </c>
    </row>
    <row r="1501" spans="1:21" x14ac:dyDescent="0.3">
      <c r="A1501" t="s">
        <v>30</v>
      </c>
      <c r="B1501" t="s">
        <v>366</v>
      </c>
      <c r="C1501" t="s">
        <v>67</v>
      </c>
      <c r="D1501" t="s">
        <v>24</v>
      </c>
      <c r="E1501" s="2">
        <v>700.06</v>
      </c>
      <c r="F1501" s="2">
        <v>3</v>
      </c>
      <c r="G1501" s="2">
        <v>15</v>
      </c>
      <c r="H1501" s="2">
        <v>10500.9</v>
      </c>
      <c r="I1501">
        <v>0</v>
      </c>
      <c r="J1501" s="2">
        <v>10500.9</v>
      </c>
      <c r="K1501" s="2">
        <v>10.5</v>
      </c>
      <c r="L1501" s="2">
        <v>2100.1799999999998</v>
      </c>
      <c r="M1501" s="2">
        <v>8400.7199999999993</v>
      </c>
      <c r="N1501" s="2">
        <v>8.4</v>
      </c>
      <c r="O1501" s="3">
        <v>45334</v>
      </c>
      <c r="P1501" t="s">
        <v>62</v>
      </c>
      <c r="Q1501" t="s">
        <v>34</v>
      </c>
      <c r="R1501">
        <v>2024</v>
      </c>
      <c r="S1501" t="s">
        <v>367</v>
      </c>
      <c r="T1501" t="s">
        <v>70</v>
      </c>
      <c r="U1501" t="s">
        <v>59</v>
      </c>
    </row>
    <row r="1502" spans="1:21" x14ac:dyDescent="0.3">
      <c r="A1502" t="s">
        <v>21</v>
      </c>
      <c r="B1502" t="s">
        <v>570</v>
      </c>
      <c r="C1502" t="s">
        <v>61</v>
      </c>
      <c r="D1502" t="s">
        <v>24</v>
      </c>
      <c r="E1502" s="2">
        <v>1012.7</v>
      </c>
      <c r="F1502" s="2">
        <v>250</v>
      </c>
      <c r="G1502" s="2">
        <v>125</v>
      </c>
      <c r="H1502" s="2">
        <v>126587.5</v>
      </c>
      <c r="I1502">
        <v>0</v>
      </c>
      <c r="J1502" s="2">
        <v>126587.5</v>
      </c>
      <c r="K1502" s="2">
        <v>126.59</v>
      </c>
      <c r="L1502" s="2">
        <v>253175</v>
      </c>
      <c r="M1502" s="2">
        <v>-126587.5</v>
      </c>
      <c r="N1502" s="2">
        <v>-126.59</v>
      </c>
      <c r="O1502" s="3">
        <v>45335</v>
      </c>
      <c r="P1502" t="s">
        <v>62</v>
      </c>
      <c r="Q1502" t="s">
        <v>34</v>
      </c>
      <c r="R1502">
        <v>2024</v>
      </c>
      <c r="S1502" t="s">
        <v>571</v>
      </c>
      <c r="T1502" t="s">
        <v>64</v>
      </c>
      <c r="U1502" t="s">
        <v>41</v>
      </c>
    </row>
    <row r="1503" spans="1:21" x14ac:dyDescent="0.3">
      <c r="A1503" t="s">
        <v>47</v>
      </c>
      <c r="B1503" t="s">
        <v>458</v>
      </c>
      <c r="C1503" t="s">
        <v>56</v>
      </c>
      <c r="D1503" t="s">
        <v>228</v>
      </c>
      <c r="E1503" s="2">
        <v>1540.26</v>
      </c>
      <c r="F1503" s="2">
        <v>120</v>
      </c>
      <c r="G1503" s="2">
        <v>12</v>
      </c>
      <c r="H1503" s="2">
        <v>18483.12</v>
      </c>
      <c r="I1503">
        <v>2772.47</v>
      </c>
      <c r="J1503" s="2">
        <v>15710.65</v>
      </c>
      <c r="K1503" s="2">
        <v>15.71</v>
      </c>
      <c r="L1503" s="2">
        <v>184831.2</v>
      </c>
      <c r="M1503" s="2">
        <v>-169120.55</v>
      </c>
      <c r="N1503" s="2">
        <v>-169.12</v>
      </c>
      <c r="O1503" s="3">
        <v>45335</v>
      </c>
      <c r="P1503" t="s">
        <v>62</v>
      </c>
      <c r="Q1503" t="s">
        <v>34</v>
      </c>
      <c r="R1503">
        <v>2024</v>
      </c>
      <c r="S1503" t="s">
        <v>459</v>
      </c>
      <c r="T1503" t="s">
        <v>58</v>
      </c>
      <c r="U1503" t="s">
        <v>65</v>
      </c>
    </row>
    <row r="1504" spans="1:21" x14ac:dyDescent="0.3">
      <c r="A1504" t="s">
        <v>30</v>
      </c>
      <c r="B1504" t="s">
        <v>398</v>
      </c>
      <c r="C1504" t="s">
        <v>32</v>
      </c>
      <c r="D1504" t="s">
        <v>158</v>
      </c>
      <c r="E1504" s="2">
        <v>1284.6300000000001</v>
      </c>
      <c r="F1504" s="2">
        <v>10</v>
      </c>
      <c r="G1504" s="2">
        <v>15</v>
      </c>
      <c r="H1504" s="2">
        <v>19269.45</v>
      </c>
      <c r="I1504">
        <v>1926.95</v>
      </c>
      <c r="J1504" s="2">
        <v>17342.5</v>
      </c>
      <c r="K1504" s="2">
        <v>17.34</v>
      </c>
      <c r="L1504" s="2">
        <v>12846.3</v>
      </c>
      <c r="M1504" s="2">
        <v>4496.2</v>
      </c>
      <c r="N1504" s="2">
        <v>4.5</v>
      </c>
      <c r="O1504" s="3">
        <v>45336</v>
      </c>
      <c r="P1504" t="s">
        <v>62</v>
      </c>
      <c r="Q1504" t="s">
        <v>34</v>
      </c>
      <c r="R1504">
        <v>2024</v>
      </c>
      <c r="S1504" t="s">
        <v>399</v>
      </c>
      <c r="T1504" t="s">
        <v>36</v>
      </c>
      <c r="U1504" t="s">
        <v>59</v>
      </c>
    </row>
    <row r="1505" spans="1:21" x14ac:dyDescent="0.3">
      <c r="A1505" t="s">
        <v>30</v>
      </c>
      <c r="B1505" t="s">
        <v>612</v>
      </c>
      <c r="C1505" t="s">
        <v>67</v>
      </c>
      <c r="D1505" t="s">
        <v>24</v>
      </c>
      <c r="E1505" s="2">
        <v>1394.41</v>
      </c>
      <c r="F1505" s="2">
        <v>3</v>
      </c>
      <c r="G1505" s="2">
        <v>15</v>
      </c>
      <c r="H1505" s="2">
        <v>20916.150000000001</v>
      </c>
      <c r="I1505">
        <v>0</v>
      </c>
      <c r="J1505" s="2">
        <v>20916.150000000001</v>
      </c>
      <c r="K1505" s="2">
        <v>20.92</v>
      </c>
      <c r="L1505" s="2">
        <v>4183.2299999999996</v>
      </c>
      <c r="M1505" s="2">
        <v>16732.919999999998</v>
      </c>
      <c r="N1505" s="2">
        <v>16.73</v>
      </c>
      <c r="O1505" s="3">
        <v>45336</v>
      </c>
      <c r="P1505" t="s">
        <v>62</v>
      </c>
      <c r="Q1505" t="s">
        <v>34</v>
      </c>
      <c r="R1505">
        <v>2024</v>
      </c>
      <c r="S1505" t="s">
        <v>613</v>
      </c>
      <c r="T1505" t="s">
        <v>70</v>
      </c>
      <c r="U1505" t="s">
        <v>65</v>
      </c>
    </row>
    <row r="1506" spans="1:21" x14ac:dyDescent="0.3">
      <c r="A1506" t="s">
        <v>38</v>
      </c>
      <c r="B1506" t="s">
        <v>458</v>
      </c>
      <c r="C1506" t="s">
        <v>56</v>
      </c>
      <c r="D1506" t="s">
        <v>228</v>
      </c>
      <c r="E1506" s="2">
        <v>203.66</v>
      </c>
      <c r="F1506" s="2">
        <v>120</v>
      </c>
      <c r="G1506" s="2">
        <v>300</v>
      </c>
      <c r="H1506" s="2">
        <v>61098</v>
      </c>
      <c r="I1506">
        <v>9164.7000000000007</v>
      </c>
      <c r="J1506" s="2">
        <v>51933.3</v>
      </c>
      <c r="K1506" s="2">
        <v>51.93</v>
      </c>
      <c r="L1506" s="2">
        <v>24439.200000000001</v>
      </c>
      <c r="M1506" s="2">
        <v>27494.1</v>
      </c>
      <c r="N1506" s="2">
        <v>27.49</v>
      </c>
      <c r="O1506" s="3">
        <v>45337</v>
      </c>
      <c r="P1506" t="s">
        <v>62</v>
      </c>
      <c r="Q1506" t="s">
        <v>34</v>
      </c>
      <c r="R1506">
        <v>2024</v>
      </c>
      <c r="S1506" t="s">
        <v>459</v>
      </c>
      <c r="T1506" t="s">
        <v>58</v>
      </c>
      <c r="U1506" t="s">
        <v>46</v>
      </c>
    </row>
    <row r="1507" spans="1:21" x14ac:dyDescent="0.3">
      <c r="A1507" t="s">
        <v>21</v>
      </c>
      <c r="B1507" t="s">
        <v>328</v>
      </c>
      <c r="C1507" t="s">
        <v>67</v>
      </c>
      <c r="D1507" t="s">
        <v>24</v>
      </c>
      <c r="E1507" s="2">
        <v>2237.84</v>
      </c>
      <c r="F1507" s="2">
        <v>3</v>
      </c>
      <c r="G1507" s="2">
        <v>125</v>
      </c>
      <c r="H1507" s="2">
        <v>279730</v>
      </c>
      <c r="I1507">
        <v>0</v>
      </c>
      <c r="J1507" s="2">
        <v>279730</v>
      </c>
      <c r="K1507" s="2">
        <v>279.73</v>
      </c>
      <c r="L1507" s="2">
        <v>6713.52</v>
      </c>
      <c r="M1507" s="2">
        <v>273016.48</v>
      </c>
      <c r="N1507" s="2">
        <v>273.02</v>
      </c>
      <c r="O1507" s="3">
        <v>45337</v>
      </c>
      <c r="P1507" t="s">
        <v>62</v>
      </c>
      <c r="Q1507" t="s">
        <v>34</v>
      </c>
      <c r="R1507">
        <v>2024</v>
      </c>
      <c r="S1507" t="s">
        <v>329</v>
      </c>
      <c r="T1507" t="s">
        <v>70</v>
      </c>
      <c r="U1507" t="s">
        <v>46</v>
      </c>
    </row>
    <row r="1508" spans="1:21" x14ac:dyDescent="0.3">
      <c r="A1508" t="s">
        <v>30</v>
      </c>
      <c r="B1508" t="s">
        <v>356</v>
      </c>
      <c r="C1508" t="s">
        <v>56</v>
      </c>
      <c r="D1508" t="s">
        <v>24</v>
      </c>
      <c r="E1508" s="2">
        <v>790.58</v>
      </c>
      <c r="F1508" s="2">
        <v>120</v>
      </c>
      <c r="G1508" s="2">
        <v>15</v>
      </c>
      <c r="H1508" s="2">
        <v>11858.7</v>
      </c>
      <c r="I1508">
        <v>0</v>
      </c>
      <c r="J1508" s="2">
        <v>11858.7</v>
      </c>
      <c r="K1508" s="2">
        <v>11.86</v>
      </c>
      <c r="L1508" s="2">
        <v>94869.6</v>
      </c>
      <c r="M1508" s="2">
        <v>-83010.899999999994</v>
      </c>
      <c r="N1508" s="2">
        <v>-83.01</v>
      </c>
      <c r="O1508" s="3">
        <v>45337</v>
      </c>
      <c r="P1508" t="s">
        <v>62</v>
      </c>
      <c r="Q1508" t="s">
        <v>34</v>
      </c>
      <c r="R1508">
        <v>2024</v>
      </c>
      <c r="S1508" t="s">
        <v>357</v>
      </c>
      <c r="T1508" t="s">
        <v>58</v>
      </c>
      <c r="U1508" t="s">
        <v>41</v>
      </c>
    </row>
    <row r="1509" spans="1:21" x14ac:dyDescent="0.3">
      <c r="A1509" t="s">
        <v>42</v>
      </c>
      <c r="B1509" t="s">
        <v>436</v>
      </c>
      <c r="C1509" t="s">
        <v>32</v>
      </c>
      <c r="D1509" t="s">
        <v>68</v>
      </c>
      <c r="E1509" s="2">
        <v>3010.43</v>
      </c>
      <c r="F1509" s="2">
        <v>10</v>
      </c>
      <c r="G1509" s="2">
        <v>350</v>
      </c>
      <c r="H1509" s="2">
        <v>1053650.5</v>
      </c>
      <c r="I1509">
        <v>52682.53</v>
      </c>
      <c r="J1509" s="2">
        <v>1000967.97</v>
      </c>
      <c r="K1509" s="2">
        <v>1000.97</v>
      </c>
      <c r="L1509" s="2">
        <v>30104.3</v>
      </c>
      <c r="M1509" s="2">
        <v>970863.67</v>
      </c>
      <c r="N1509" s="2">
        <v>970.86</v>
      </c>
      <c r="O1509" s="3">
        <v>45337</v>
      </c>
      <c r="P1509" t="s">
        <v>62</v>
      </c>
      <c r="Q1509" t="s">
        <v>34</v>
      </c>
      <c r="R1509">
        <v>2024</v>
      </c>
      <c r="S1509" t="s">
        <v>437</v>
      </c>
      <c r="T1509" t="s">
        <v>36</v>
      </c>
      <c r="U1509" t="s">
        <v>29</v>
      </c>
    </row>
    <row r="1510" spans="1:21" x14ac:dyDescent="0.3">
      <c r="A1510" t="s">
        <v>38</v>
      </c>
      <c r="B1510" t="s">
        <v>510</v>
      </c>
      <c r="C1510" t="s">
        <v>56</v>
      </c>
      <c r="D1510" t="s">
        <v>68</v>
      </c>
      <c r="E1510" s="2">
        <v>547.74</v>
      </c>
      <c r="F1510" s="2">
        <v>120</v>
      </c>
      <c r="G1510" s="2">
        <v>300</v>
      </c>
      <c r="H1510" s="2">
        <v>164322</v>
      </c>
      <c r="I1510">
        <v>8216.1</v>
      </c>
      <c r="J1510" s="2">
        <v>156105.9</v>
      </c>
      <c r="K1510" s="2">
        <v>156.11000000000001</v>
      </c>
      <c r="L1510" s="2">
        <v>65728.800000000003</v>
      </c>
      <c r="M1510" s="2">
        <v>90377.1</v>
      </c>
      <c r="N1510" s="2">
        <v>90.38</v>
      </c>
      <c r="O1510" s="3">
        <v>45338</v>
      </c>
      <c r="P1510" t="s">
        <v>62</v>
      </c>
      <c r="Q1510" t="s">
        <v>34</v>
      </c>
      <c r="R1510">
        <v>2024</v>
      </c>
      <c r="S1510" t="s">
        <v>511</v>
      </c>
      <c r="T1510" t="s">
        <v>58</v>
      </c>
      <c r="U1510" t="s">
        <v>54</v>
      </c>
    </row>
    <row r="1511" spans="1:21" x14ac:dyDescent="0.3">
      <c r="A1511" t="s">
        <v>21</v>
      </c>
      <c r="B1511" t="s">
        <v>598</v>
      </c>
      <c r="C1511" t="s">
        <v>23</v>
      </c>
      <c r="D1511" t="s">
        <v>24</v>
      </c>
      <c r="E1511" s="2">
        <v>2849.72</v>
      </c>
      <c r="F1511" s="2">
        <v>5</v>
      </c>
      <c r="G1511" s="2">
        <v>125</v>
      </c>
      <c r="H1511" s="2">
        <v>356215</v>
      </c>
      <c r="I1511">
        <v>0</v>
      </c>
      <c r="J1511" s="2">
        <v>356215</v>
      </c>
      <c r="K1511" s="2">
        <v>356.21</v>
      </c>
      <c r="L1511" s="2">
        <v>14248.6</v>
      </c>
      <c r="M1511" s="2">
        <v>341966.4</v>
      </c>
      <c r="N1511" s="2">
        <v>341.97</v>
      </c>
      <c r="O1511" s="3">
        <v>45339</v>
      </c>
      <c r="P1511" t="s">
        <v>62</v>
      </c>
      <c r="Q1511" t="s">
        <v>34</v>
      </c>
      <c r="R1511">
        <v>2024</v>
      </c>
      <c r="S1511" t="s">
        <v>599</v>
      </c>
      <c r="T1511" t="s">
        <v>28</v>
      </c>
      <c r="U1511" t="s">
        <v>41</v>
      </c>
    </row>
    <row r="1512" spans="1:21" x14ac:dyDescent="0.3">
      <c r="A1512" t="s">
        <v>21</v>
      </c>
      <c r="B1512" t="s">
        <v>570</v>
      </c>
      <c r="C1512" t="s">
        <v>61</v>
      </c>
      <c r="D1512" t="s">
        <v>24</v>
      </c>
      <c r="E1512" s="2">
        <v>1141.72</v>
      </c>
      <c r="F1512" s="2">
        <v>250</v>
      </c>
      <c r="G1512" s="2">
        <v>125</v>
      </c>
      <c r="H1512" s="2">
        <v>142715</v>
      </c>
      <c r="I1512">
        <v>0</v>
      </c>
      <c r="J1512" s="2">
        <v>142715</v>
      </c>
      <c r="K1512" s="2">
        <v>142.72</v>
      </c>
      <c r="L1512" s="2">
        <v>285430</v>
      </c>
      <c r="M1512" s="2">
        <v>-142715</v>
      </c>
      <c r="N1512" s="2">
        <v>-142.72</v>
      </c>
      <c r="O1512" s="3">
        <v>45339</v>
      </c>
      <c r="P1512" t="s">
        <v>62</v>
      </c>
      <c r="Q1512" t="s">
        <v>34</v>
      </c>
      <c r="R1512">
        <v>2024</v>
      </c>
      <c r="S1512" t="s">
        <v>571</v>
      </c>
      <c r="T1512" t="s">
        <v>64</v>
      </c>
      <c r="U1512" t="s">
        <v>46</v>
      </c>
    </row>
    <row r="1513" spans="1:21" x14ac:dyDescent="0.3">
      <c r="A1513" t="s">
        <v>47</v>
      </c>
      <c r="B1513" t="s">
        <v>532</v>
      </c>
      <c r="C1513" t="s">
        <v>67</v>
      </c>
      <c r="D1513" t="s">
        <v>158</v>
      </c>
      <c r="E1513" s="2">
        <v>1128.5999999999999</v>
      </c>
      <c r="F1513" s="2">
        <v>3</v>
      </c>
      <c r="G1513" s="2">
        <v>12</v>
      </c>
      <c r="H1513" s="2">
        <v>13543.2</v>
      </c>
      <c r="I1513">
        <v>1354.32</v>
      </c>
      <c r="J1513" s="2">
        <v>12188.88</v>
      </c>
      <c r="K1513" s="2">
        <v>12.19</v>
      </c>
      <c r="L1513" s="2">
        <v>3385.8</v>
      </c>
      <c r="M1513" s="2">
        <v>8803.08</v>
      </c>
      <c r="N1513" s="2">
        <v>8.8000000000000007</v>
      </c>
      <c r="O1513" s="3">
        <v>45340</v>
      </c>
      <c r="P1513" t="s">
        <v>62</v>
      </c>
      <c r="Q1513" t="s">
        <v>34</v>
      </c>
      <c r="R1513">
        <v>2024</v>
      </c>
      <c r="S1513" t="s">
        <v>533</v>
      </c>
      <c r="T1513" t="s">
        <v>70</v>
      </c>
      <c r="U1513" t="s">
        <v>54</v>
      </c>
    </row>
    <row r="1514" spans="1:21" x14ac:dyDescent="0.3">
      <c r="A1514" t="s">
        <v>21</v>
      </c>
      <c r="B1514" t="s">
        <v>616</v>
      </c>
      <c r="C1514" t="s">
        <v>56</v>
      </c>
      <c r="D1514" t="s">
        <v>68</v>
      </c>
      <c r="E1514" s="2">
        <v>1196.1300000000001</v>
      </c>
      <c r="F1514" s="2">
        <v>120</v>
      </c>
      <c r="G1514" s="2">
        <v>125</v>
      </c>
      <c r="H1514" s="2">
        <v>149516.25</v>
      </c>
      <c r="I1514">
        <v>7475.81</v>
      </c>
      <c r="J1514" s="2">
        <v>142040.44</v>
      </c>
      <c r="K1514" s="2">
        <v>142.04</v>
      </c>
      <c r="L1514" s="2">
        <v>143535.6</v>
      </c>
      <c r="M1514" s="2">
        <v>-1495.16</v>
      </c>
      <c r="N1514" s="2">
        <v>-1.5</v>
      </c>
      <c r="O1514" s="3">
        <v>45341</v>
      </c>
      <c r="P1514" t="s">
        <v>62</v>
      </c>
      <c r="Q1514" t="s">
        <v>34</v>
      </c>
      <c r="R1514">
        <v>2024</v>
      </c>
      <c r="S1514" t="s">
        <v>617</v>
      </c>
      <c r="T1514" t="s">
        <v>58</v>
      </c>
      <c r="U1514" t="s">
        <v>59</v>
      </c>
    </row>
    <row r="1515" spans="1:21" x14ac:dyDescent="0.3">
      <c r="A1515" t="s">
        <v>42</v>
      </c>
      <c r="B1515" t="s">
        <v>452</v>
      </c>
      <c r="C1515" t="s">
        <v>32</v>
      </c>
      <c r="D1515" t="s">
        <v>24</v>
      </c>
      <c r="E1515" s="2">
        <v>2412.9699999999998</v>
      </c>
      <c r="F1515" s="2">
        <v>10</v>
      </c>
      <c r="G1515" s="2">
        <v>350</v>
      </c>
      <c r="H1515" s="2">
        <v>844539.5</v>
      </c>
      <c r="I1515">
        <v>0</v>
      </c>
      <c r="J1515" s="2">
        <v>844539.5</v>
      </c>
      <c r="K1515" s="2">
        <v>844.54</v>
      </c>
      <c r="L1515" s="2">
        <v>24129.7</v>
      </c>
      <c r="M1515" s="2">
        <v>820409.8</v>
      </c>
      <c r="N1515" s="2">
        <v>820.41</v>
      </c>
      <c r="O1515" s="3">
        <v>45341</v>
      </c>
      <c r="P1515" t="s">
        <v>62</v>
      </c>
      <c r="Q1515" t="s">
        <v>34</v>
      </c>
      <c r="R1515">
        <v>2024</v>
      </c>
      <c r="S1515" t="s">
        <v>453</v>
      </c>
      <c r="T1515" t="s">
        <v>36</v>
      </c>
      <c r="U1515" t="s">
        <v>65</v>
      </c>
    </row>
    <row r="1516" spans="1:21" x14ac:dyDescent="0.3">
      <c r="A1516" t="s">
        <v>42</v>
      </c>
      <c r="B1516" t="s">
        <v>510</v>
      </c>
      <c r="C1516" t="s">
        <v>32</v>
      </c>
      <c r="D1516" t="s">
        <v>68</v>
      </c>
      <c r="E1516" s="2">
        <v>3783.66</v>
      </c>
      <c r="F1516" s="2">
        <v>10</v>
      </c>
      <c r="G1516" s="2">
        <v>350</v>
      </c>
      <c r="H1516" s="2">
        <v>1324281</v>
      </c>
      <c r="I1516">
        <v>66214.05</v>
      </c>
      <c r="J1516" s="2">
        <v>1258066.95</v>
      </c>
      <c r="K1516" s="2">
        <v>1258.07</v>
      </c>
      <c r="L1516" s="2">
        <v>37836.6</v>
      </c>
      <c r="M1516" s="2">
        <v>1220230.3500000001</v>
      </c>
      <c r="N1516" s="2">
        <v>1220.23</v>
      </c>
      <c r="O1516" s="3">
        <v>45341</v>
      </c>
      <c r="P1516" t="s">
        <v>62</v>
      </c>
      <c r="Q1516" t="s">
        <v>34</v>
      </c>
      <c r="R1516">
        <v>2024</v>
      </c>
      <c r="S1516" t="s">
        <v>511</v>
      </c>
      <c r="T1516" t="s">
        <v>36</v>
      </c>
      <c r="U1516" t="s">
        <v>65</v>
      </c>
    </row>
    <row r="1517" spans="1:21" x14ac:dyDescent="0.3">
      <c r="A1517" t="s">
        <v>42</v>
      </c>
      <c r="B1517" t="s">
        <v>526</v>
      </c>
      <c r="C1517" t="s">
        <v>56</v>
      </c>
      <c r="D1517" t="s">
        <v>68</v>
      </c>
      <c r="E1517" s="2">
        <v>2373.2199999999998</v>
      </c>
      <c r="F1517" s="2">
        <v>120</v>
      </c>
      <c r="G1517" s="2">
        <v>350</v>
      </c>
      <c r="H1517" s="2">
        <v>830627</v>
      </c>
      <c r="I1517">
        <v>41531.35</v>
      </c>
      <c r="J1517" s="2">
        <v>789095.65</v>
      </c>
      <c r="K1517" s="2">
        <v>789.1</v>
      </c>
      <c r="L1517" s="2">
        <v>284786.40000000002</v>
      </c>
      <c r="M1517" s="2">
        <v>504309.25</v>
      </c>
      <c r="N1517" s="2">
        <v>504.31</v>
      </c>
      <c r="O1517" s="3">
        <v>45341</v>
      </c>
      <c r="P1517" t="s">
        <v>62</v>
      </c>
      <c r="Q1517" t="s">
        <v>34</v>
      </c>
      <c r="R1517">
        <v>2024</v>
      </c>
      <c r="S1517" t="s">
        <v>527</v>
      </c>
      <c r="T1517" t="s">
        <v>58</v>
      </c>
      <c r="U1517" t="s">
        <v>46</v>
      </c>
    </row>
    <row r="1518" spans="1:21" x14ac:dyDescent="0.3">
      <c r="A1518" t="s">
        <v>38</v>
      </c>
      <c r="B1518" t="s">
        <v>538</v>
      </c>
      <c r="C1518" t="s">
        <v>32</v>
      </c>
      <c r="D1518" t="s">
        <v>158</v>
      </c>
      <c r="E1518" s="2">
        <v>301.77</v>
      </c>
      <c r="F1518" s="2">
        <v>10</v>
      </c>
      <c r="G1518" s="2">
        <v>300</v>
      </c>
      <c r="H1518" s="2">
        <v>90531</v>
      </c>
      <c r="I1518">
        <v>9053.1</v>
      </c>
      <c r="J1518" s="2">
        <v>81477.899999999994</v>
      </c>
      <c r="K1518" s="2">
        <v>81.48</v>
      </c>
      <c r="L1518" s="2">
        <v>3017.7</v>
      </c>
      <c r="M1518" s="2">
        <v>78460.2</v>
      </c>
      <c r="N1518" s="2">
        <v>78.459999999999994</v>
      </c>
      <c r="O1518" s="3">
        <v>45342</v>
      </c>
      <c r="P1518" t="s">
        <v>62</v>
      </c>
      <c r="Q1518" t="s">
        <v>34</v>
      </c>
      <c r="R1518">
        <v>2024</v>
      </c>
      <c r="S1518" t="s">
        <v>539</v>
      </c>
      <c r="T1518" t="s">
        <v>36</v>
      </c>
      <c r="U1518" t="s">
        <v>29</v>
      </c>
    </row>
    <row r="1519" spans="1:21" x14ac:dyDescent="0.3">
      <c r="A1519" t="s">
        <v>30</v>
      </c>
      <c r="B1519" t="s">
        <v>624</v>
      </c>
      <c r="C1519" t="s">
        <v>23</v>
      </c>
      <c r="D1519" t="s">
        <v>228</v>
      </c>
      <c r="E1519" s="2">
        <v>1187.8699999999999</v>
      </c>
      <c r="F1519" s="2">
        <v>5</v>
      </c>
      <c r="G1519" s="2">
        <v>15</v>
      </c>
      <c r="H1519" s="2">
        <v>17818.05</v>
      </c>
      <c r="I1519">
        <v>2672.71</v>
      </c>
      <c r="J1519" s="2">
        <v>15145.34</v>
      </c>
      <c r="K1519" s="2">
        <v>15.15</v>
      </c>
      <c r="L1519" s="2">
        <v>5939.35</v>
      </c>
      <c r="M1519" s="2">
        <v>9205.99</v>
      </c>
      <c r="N1519" s="2">
        <v>9.2100000000000009</v>
      </c>
      <c r="O1519" s="3">
        <v>45343</v>
      </c>
      <c r="P1519" t="s">
        <v>62</v>
      </c>
      <c r="Q1519" t="s">
        <v>34</v>
      </c>
      <c r="R1519">
        <v>2024</v>
      </c>
      <c r="S1519" t="s">
        <v>625</v>
      </c>
      <c r="T1519" t="s">
        <v>28</v>
      </c>
      <c r="U1519" t="s">
        <v>41</v>
      </c>
    </row>
    <row r="1520" spans="1:21" x14ac:dyDescent="0.3">
      <c r="A1520" t="s">
        <v>30</v>
      </c>
      <c r="B1520" t="s">
        <v>412</v>
      </c>
      <c r="C1520" t="s">
        <v>56</v>
      </c>
      <c r="D1520" t="s">
        <v>68</v>
      </c>
      <c r="E1520" s="2">
        <v>1684.32</v>
      </c>
      <c r="F1520" s="2">
        <v>120</v>
      </c>
      <c r="G1520" s="2">
        <v>15</v>
      </c>
      <c r="H1520" s="2">
        <v>25264.799999999999</v>
      </c>
      <c r="I1520">
        <v>1263.24</v>
      </c>
      <c r="J1520" s="2">
        <v>24001.56</v>
      </c>
      <c r="K1520" s="2">
        <v>24</v>
      </c>
      <c r="L1520" s="2">
        <v>202118.39999999999</v>
      </c>
      <c r="M1520" s="2">
        <v>-178116.84</v>
      </c>
      <c r="N1520" s="2">
        <v>-178.12</v>
      </c>
      <c r="O1520" s="3">
        <v>45343</v>
      </c>
      <c r="P1520" t="s">
        <v>62</v>
      </c>
      <c r="Q1520" t="s">
        <v>34</v>
      </c>
      <c r="R1520">
        <v>2024</v>
      </c>
      <c r="S1520" t="s">
        <v>413</v>
      </c>
      <c r="T1520" t="s">
        <v>58</v>
      </c>
      <c r="U1520" t="s">
        <v>41</v>
      </c>
    </row>
    <row r="1521" spans="1:21" x14ac:dyDescent="0.3">
      <c r="A1521" t="s">
        <v>47</v>
      </c>
      <c r="B1521" t="s">
        <v>504</v>
      </c>
      <c r="C1521" t="s">
        <v>32</v>
      </c>
      <c r="D1521" t="s">
        <v>24</v>
      </c>
      <c r="E1521" s="2">
        <v>1117.54</v>
      </c>
      <c r="F1521" s="2">
        <v>10</v>
      </c>
      <c r="G1521" s="2">
        <v>12</v>
      </c>
      <c r="H1521" s="2">
        <v>13410.48</v>
      </c>
      <c r="I1521">
        <v>0</v>
      </c>
      <c r="J1521" s="2">
        <v>13410.48</v>
      </c>
      <c r="K1521" s="2">
        <v>13.41</v>
      </c>
      <c r="L1521" s="2">
        <v>11175.4</v>
      </c>
      <c r="M1521" s="2">
        <v>2235.08</v>
      </c>
      <c r="N1521" s="2">
        <v>2.2400000000000002</v>
      </c>
      <c r="O1521" s="3">
        <v>45344</v>
      </c>
      <c r="P1521" t="s">
        <v>62</v>
      </c>
      <c r="Q1521" t="s">
        <v>34</v>
      </c>
      <c r="R1521">
        <v>2024</v>
      </c>
      <c r="S1521" t="s">
        <v>505</v>
      </c>
      <c r="T1521" t="s">
        <v>36</v>
      </c>
      <c r="U1521" t="s">
        <v>65</v>
      </c>
    </row>
    <row r="1522" spans="1:21" x14ac:dyDescent="0.3">
      <c r="A1522" t="s">
        <v>47</v>
      </c>
      <c r="B1522" t="s">
        <v>622</v>
      </c>
      <c r="C1522" t="s">
        <v>61</v>
      </c>
      <c r="D1522" t="s">
        <v>228</v>
      </c>
      <c r="E1522" s="2">
        <v>918.76</v>
      </c>
      <c r="F1522" s="2">
        <v>250</v>
      </c>
      <c r="G1522" s="2">
        <v>12</v>
      </c>
      <c r="H1522" s="2">
        <v>11025.12</v>
      </c>
      <c r="I1522">
        <v>1653.77</v>
      </c>
      <c r="J1522" s="2">
        <v>9371.35</v>
      </c>
      <c r="K1522" s="2">
        <v>9.3699999999999992</v>
      </c>
      <c r="L1522" s="2">
        <v>229690</v>
      </c>
      <c r="M1522" s="2">
        <v>-220318.65</v>
      </c>
      <c r="N1522" s="2">
        <v>-220.32</v>
      </c>
      <c r="O1522" s="3">
        <v>45344</v>
      </c>
      <c r="P1522" t="s">
        <v>62</v>
      </c>
      <c r="Q1522" t="s">
        <v>34</v>
      </c>
      <c r="R1522">
        <v>2024</v>
      </c>
      <c r="S1522" t="s">
        <v>623</v>
      </c>
      <c r="T1522" t="s">
        <v>64</v>
      </c>
      <c r="U1522" t="s">
        <v>59</v>
      </c>
    </row>
    <row r="1523" spans="1:21" x14ac:dyDescent="0.3">
      <c r="A1523" t="s">
        <v>30</v>
      </c>
      <c r="B1523" t="s">
        <v>418</v>
      </c>
      <c r="C1523" t="s">
        <v>56</v>
      </c>
      <c r="D1523" t="s">
        <v>228</v>
      </c>
      <c r="E1523" s="2">
        <v>1369.2</v>
      </c>
      <c r="F1523" s="2">
        <v>120</v>
      </c>
      <c r="G1523" s="2">
        <v>15</v>
      </c>
      <c r="H1523" s="2">
        <v>20538</v>
      </c>
      <c r="I1523">
        <v>3080.7</v>
      </c>
      <c r="J1523" s="2">
        <v>17457.3</v>
      </c>
      <c r="K1523" s="2">
        <v>17.46</v>
      </c>
      <c r="L1523" s="2">
        <v>164304</v>
      </c>
      <c r="M1523" s="2">
        <v>-146846.70000000001</v>
      </c>
      <c r="N1523" s="2">
        <v>-146.85</v>
      </c>
      <c r="O1523" s="3">
        <v>45344</v>
      </c>
      <c r="P1523" t="s">
        <v>62</v>
      </c>
      <c r="Q1523" t="s">
        <v>34</v>
      </c>
      <c r="R1523">
        <v>2024</v>
      </c>
      <c r="S1523" t="s">
        <v>419</v>
      </c>
      <c r="T1523" t="s">
        <v>58</v>
      </c>
      <c r="U1523" t="s">
        <v>41</v>
      </c>
    </row>
    <row r="1524" spans="1:21" x14ac:dyDescent="0.3">
      <c r="A1524" t="s">
        <v>21</v>
      </c>
      <c r="B1524" t="s">
        <v>348</v>
      </c>
      <c r="C1524" t="s">
        <v>61</v>
      </c>
      <c r="D1524" t="s">
        <v>24</v>
      </c>
      <c r="E1524" s="2">
        <v>1080.1199999999999</v>
      </c>
      <c r="F1524" s="2">
        <v>250</v>
      </c>
      <c r="G1524" s="2">
        <v>125</v>
      </c>
      <c r="H1524" s="2">
        <v>135015</v>
      </c>
      <c r="I1524">
        <v>0</v>
      </c>
      <c r="J1524" s="2">
        <v>135015</v>
      </c>
      <c r="K1524" s="2">
        <v>135.01</v>
      </c>
      <c r="L1524" s="2">
        <v>270030</v>
      </c>
      <c r="M1524" s="2">
        <v>-135015</v>
      </c>
      <c r="N1524" s="2">
        <v>-135.01</v>
      </c>
      <c r="O1524" s="3">
        <v>45345</v>
      </c>
      <c r="P1524" t="s">
        <v>62</v>
      </c>
      <c r="Q1524" t="s">
        <v>34</v>
      </c>
      <c r="R1524">
        <v>2024</v>
      </c>
      <c r="S1524" t="s">
        <v>349</v>
      </c>
      <c r="T1524" t="s">
        <v>64</v>
      </c>
      <c r="U1524" t="s">
        <v>65</v>
      </c>
    </row>
    <row r="1525" spans="1:21" x14ac:dyDescent="0.3">
      <c r="A1525" t="s">
        <v>21</v>
      </c>
      <c r="B1525" t="s">
        <v>464</v>
      </c>
      <c r="C1525" t="s">
        <v>61</v>
      </c>
      <c r="D1525" t="s">
        <v>228</v>
      </c>
      <c r="E1525" s="2">
        <v>1958.54</v>
      </c>
      <c r="F1525" s="2">
        <v>250</v>
      </c>
      <c r="G1525" s="2">
        <v>125</v>
      </c>
      <c r="H1525" s="2">
        <v>244817.5</v>
      </c>
      <c r="I1525">
        <v>36722.620000000003</v>
      </c>
      <c r="J1525" s="2">
        <v>208094.88</v>
      </c>
      <c r="K1525" s="2">
        <v>208.09</v>
      </c>
      <c r="L1525" s="2">
        <v>489635</v>
      </c>
      <c r="M1525" s="2">
        <v>-281540.12</v>
      </c>
      <c r="N1525" s="2">
        <v>-281.54000000000002</v>
      </c>
      <c r="O1525" s="3">
        <v>45345</v>
      </c>
      <c r="P1525" t="s">
        <v>62</v>
      </c>
      <c r="Q1525" t="s">
        <v>34</v>
      </c>
      <c r="R1525">
        <v>2024</v>
      </c>
      <c r="S1525" t="s">
        <v>465</v>
      </c>
      <c r="T1525" t="s">
        <v>64</v>
      </c>
      <c r="U1525" t="s">
        <v>37</v>
      </c>
    </row>
    <row r="1526" spans="1:21" x14ac:dyDescent="0.3">
      <c r="A1526" t="s">
        <v>42</v>
      </c>
      <c r="B1526" t="s">
        <v>336</v>
      </c>
      <c r="C1526" t="s">
        <v>32</v>
      </c>
      <c r="D1526" t="s">
        <v>24</v>
      </c>
      <c r="E1526" s="2">
        <v>2675.46</v>
      </c>
      <c r="F1526" s="2">
        <v>10</v>
      </c>
      <c r="G1526" s="2">
        <v>350</v>
      </c>
      <c r="H1526" s="2">
        <v>936411</v>
      </c>
      <c r="I1526">
        <v>0</v>
      </c>
      <c r="J1526" s="2">
        <v>936411</v>
      </c>
      <c r="K1526" s="2">
        <v>936.41</v>
      </c>
      <c r="L1526" s="2">
        <v>26754.6</v>
      </c>
      <c r="M1526" s="2">
        <v>909656.4</v>
      </c>
      <c r="N1526" s="2">
        <v>909.66</v>
      </c>
      <c r="O1526" s="3">
        <v>45345</v>
      </c>
      <c r="P1526" t="s">
        <v>62</v>
      </c>
      <c r="Q1526" t="s">
        <v>34</v>
      </c>
      <c r="R1526">
        <v>2024</v>
      </c>
      <c r="S1526" t="s">
        <v>337</v>
      </c>
      <c r="T1526" t="s">
        <v>36</v>
      </c>
      <c r="U1526" t="s">
        <v>29</v>
      </c>
    </row>
    <row r="1527" spans="1:21" x14ac:dyDescent="0.3">
      <c r="A1527" t="s">
        <v>30</v>
      </c>
      <c r="B1527" t="s">
        <v>588</v>
      </c>
      <c r="C1527" t="s">
        <v>32</v>
      </c>
      <c r="D1527" t="s">
        <v>158</v>
      </c>
      <c r="E1527" s="2">
        <v>943.69</v>
      </c>
      <c r="F1527" s="2">
        <v>10</v>
      </c>
      <c r="G1527" s="2">
        <v>15</v>
      </c>
      <c r="H1527" s="2">
        <v>14155.35</v>
      </c>
      <c r="I1527">
        <v>1415.54</v>
      </c>
      <c r="J1527" s="2">
        <v>12739.81</v>
      </c>
      <c r="K1527" s="2">
        <v>12.74</v>
      </c>
      <c r="L1527" s="2">
        <v>9436.9</v>
      </c>
      <c r="M1527" s="2">
        <v>3302.91</v>
      </c>
      <c r="N1527" s="2">
        <v>3.3</v>
      </c>
      <c r="O1527" s="3">
        <v>45345</v>
      </c>
      <c r="P1527" t="s">
        <v>62</v>
      </c>
      <c r="Q1527" t="s">
        <v>34</v>
      </c>
      <c r="R1527">
        <v>2024</v>
      </c>
      <c r="S1527" t="s">
        <v>589</v>
      </c>
      <c r="T1527" t="s">
        <v>36</v>
      </c>
      <c r="U1527" t="s">
        <v>37</v>
      </c>
    </row>
    <row r="1528" spans="1:21" x14ac:dyDescent="0.3">
      <c r="A1528" t="s">
        <v>42</v>
      </c>
      <c r="B1528" t="s">
        <v>500</v>
      </c>
      <c r="C1528" t="s">
        <v>95</v>
      </c>
      <c r="D1528" t="s">
        <v>158</v>
      </c>
      <c r="E1528" s="2">
        <v>1485.41</v>
      </c>
      <c r="F1528" s="2">
        <v>260</v>
      </c>
      <c r="G1528" s="2">
        <v>350</v>
      </c>
      <c r="H1528" s="2">
        <v>519893.5</v>
      </c>
      <c r="I1528">
        <v>51989.35</v>
      </c>
      <c r="J1528" s="2">
        <v>467904.15</v>
      </c>
      <c r="K1528" s="2">
        <v>467.9</v>
      </c>
      <c r="L1528" s="2">
        <v>386206.6</v>
      </c>
      <c r="M1528" s="2">
        <v>81697.55</v>
      </c>
      <c r="N1528" s="2">
        <v>81.7</v>
      </c>
      <c r="O1528" s="3">
        <v>45345</v>
      </c>
      <c r="P1528" t="s">
        <v>62</v>
      </c>
      <c r="Q1528" t="s">
        <v>34</v>
      </c>
      <c r="R1528">
        <v>2024</v>
      </c>
      <c r="S1528" t="s">
        <v>501</v>
      </c>
      <c r="T1528" t="s">
        <v>97</v>
      </c>
      <c r="U1528" t="s">
        <v>65</v>
      </c>
    </row>
    <row r="1529" spans="1:21" x14ac:dyDescent="0.3">
      <c r="A1529" t="s">
        <v>47</v>
      </c>
      <c r="B1529" t="s">
        <v>348</v>
      </c>
      <c r="C1529" t="s">
        <v>23</v>
      </c>
      <c r="D1529" t="s">
        <v>228</v>
      </c>
      <c r="E1529" s="2">
        <v>1195.6400000000001</v>
      </c>
      <c r="F1529" s="2">
        <v>5</v>
      </c>
      <c r="G1529" s="2">
        <v>12</v>
      </c>
      <c r="H1529" s="2">
        <v>14347.68</v>
      </c>
      <c r="I1529">
        <v>2152.15</v>
      </c>
      <c r="J1529" s="2">
        <v>12195.53</v>
      </c>
      <c r="K1529" s="2">
        <v>12.2</v>
      </c>
      <c r="L1529" s="2">
        <v>5978.2</v>
      </c>
      <c r="M1529" s="2">
        <v>6217.33</v>
      </c>
      <c r="N1529" s="2">
        <v>6.22</v>
      </c>
      <c r="O1529" s="3">
        <v>45346</v>
      </c>
      <c r="P1529" t="s">
        <v>62</v>
      </c>
      <c r="Q1529" t="s">
        <v>34</v>
      </c>
      <c r="R1529">
        <v>2024</v>
      </c>
      <c r="S1529" t="s">
        <v>349</v>
      </c>
      <c r="T1529" t="s">
        <v>28</v>
      </c>
      <c r="U1529" t="s">
        <v>41</v>
      </c>
    </row>
    <row r="1530" spans="1:21" x14ac:dyDescent="0.3">
      <c r="A1530" t="s">
        <v>30</v>
      </c>
      <c r="B1530" t="s">
        <v>476</v>
      </c>
      <c r="C1530" t="s">
        <v>56</v>
      </c>
      <c r="D1530" t="s">
        <v>228</v>
      </c>
      <c r="E1530" s="2">
        <v>1555.85</v>
      </c>
      <c r="F1530" s="2">
        <v>120</v>
      </c>
      <c r="G1530" s="2">
        <v>15</v>
      </c>
      <c r="H1530" s="2">
        <v>23337.75</v>
      </c>
      <c r="I1530">
        <v>3500.66</v>
      </c>
      <c r="J1530" s="2">
        <v>19837.09</v>
      </c>
      <c r="K1530" s="2">
        <v>19.84</v>
      </c>
      <c r="L1530" s="2">
        <v>186702</v>
      </c>
      <c r="M1530" s="2">
        <v>-166864.91</v>
      </c>
      <c r="N1530" s="2">
        <v>-166.86</v>
      </c>
      <c r="O1530" s="3">
        <v>45347</v>
      </c>
      <c r="P1530" t="s">
        <v>62</v>
      </c>
      <c r="Q1530" t="s">
        <v>34</v>
      </c>
      <c r="R1530">
        <v>2024</v>
      </c>
      <c r="S1530" t="s">
        <v>477</v>
      </c>
      <c r="T1530" t="s">
        <v>58</v>
      </c>
      <c r="U1530" t="s">
        <v>29</v>
      </c>
    </row>
    <row r="1531" spans="1:21" x14ac:dyDescent="0.3">
      <c r="A1531" t="s">
        <v>42</v>
      </c>
      <c r="B1531" t="s">
        <v>558</v>
      </c>
      <c r="C1531" t="s">
        <v>95</v>
      </c>
      <c r="D1531" t="s">
        <v>158</v>
      </c>
      <c r="E1531" s="2">
        <v>2592.7600000000002</v>
      </c>
      <c r="F1531" s="2">
        <v>260</v>
      </c>
      <c r="G1531" s="2">
        <v>350</v>
      </c>
      <c r="H1531" s="2">
        <v>907466</v>
      </c>
      <c r="I1531">
        <v>90746.6</v>
      </c>
      <c r="J1531" s="2">
        <v>816719.4</v>
      </c>
      <c r="K1531" s="2">
        <v>816.72</v>
      </c>
      <c r="L1531" s="2">
        <v>674117.6</v>
      </c>
      <c r="M1531" s="2">
        <v>142601.79999999999</v>
      </c>
      <c r="N1531" s="2">
        <v>142.6</v>
      </c>
      <c r="O1531" s="3">
        <v>45347</v>
      </c>
      <c r="P1531" t="s">
        <v>62</v>
      </c>
      <c r="Q1531" t="s">
        <v>34</v>
      </c>
      <c r="R1531">
        <v>2024</v>
      </c>
      <c r="S1531" t="s">
        <v>559</v>
      </c>
      <c r="T1531" t="s">
        <v>97</v>
      </c>
      <c r="U1531" t="s">
        <v>51</v>
      </c>
    </row>
    <row r="1532" spans="1:21" x14ac:dyDescent="0.3">
      <c r="A1532" t="s">
        <v>38</v>
      </c>
      <c r="B1532" t="s">
        <v>468</v>
      </c>
      <c r="C1532" t="s">
        <v>95</v>
      </c>
      <c r="D1532" t="s">
        <v>68</v>
      </c>
      <c r="E1532" s="2">
        <v>830.15</v>
      </c>
      <c r="F1532" s="2">
        <v>260</v>
      </c>
      <c r="G1532" s="2">
        <v>300</v>
      </c>
      <c r="H1532" s="2">
        <v>249045</v>
      </c>
      <c r="I1532">
        <v>12452.25</v>
      </c>
      <c r="J1532" s="2">
        <v>236592.75</v>
      </c>
      <c r="K1532" s="2">
        <v>236.59</v>
      </c>
      <c r="L1532" s="2">
        <v>215839</v>
      </c>
      <c r="M1532" s="2">
        <v>20753.75</v>
      </c>
      <c r="N1532" s="2">
        <v>20.75</v>
      </c>
      <c r="O1532" s="3">
        <v>45347</v>
      </c>
      <c r="P1532" t="s">
        <v>62</v>
      </c>
      <c r="Q1532" t="s">
        <v>34</v>
      </c>
      <c r="R1532">
        <v>2024</v>
      </c>
      <c r="S1532" t="s">
        <v>469</v>
      </c>
      <c r="T1532" t="s">
        <v>97</v>
      </c>
      <c r="U1532" t="s">
        <v>37</v>
      </c>
    </row>
    <row r="1533" spans="1:21" x14ac:dyDescent="0.3">
      <c r="A1533" t="s">
        <v>21</v>
      </c>
      <c r="B1533" t="s">
        <v>432</v>
      </c>
      <c r="C1533" t="s">
        <v>67</v>
      </c>
      <c r="D1533" t="s">
        <v>158</v>
      </c>
      <c r="E1533" s="2">
        <v>2775.96</v>
      </c>
      <c r="F1533" s="2">
        <v>3</v>
      </c>
      <c r="G1533" s="2">
        <v>125</v>
      </c>
      <c r="H1533" s="2">
        <v>346995</v>
      </c>
      <c r="I1533">
        <v>34699.5</v>
      </c>
      <c r="J1533" s="2">
        <v>312295.5</v>
      </c>
      <c r="K1533" s="2">
        <v>312.3</v>
      </c>
      <c r="L1533" s="2">
        <v>8327.8799999999992</v>
      </c>
      <c r="M1533" s="2">
        <v>303967.62</v>
      </c>
      <c r="N1533" s="2">
        <v>303.97000000000003</v>
      </c>
      <c r="O1533" s="3">
        <v>45348</v>
      </c>
      <c r="P1533" t="s">
        <v>62</v>
      </c>
      <c r="Q1533" t="s">
        <v>34</v>
      </c>
      <c r="R1533">
        <v>2024</v>
      </c>
      <c r="S1533" t="s">
        <v>433</v>
      </c>
      <c r="T1533" t="s">
        <v>70</v>
      </c>
      <c r="U1533" t="s">
        <v>37</v>
      </c>
    </row>
    <row r="1534" spans="1:21" x14ac:dyDescent="0.3">
      <c r="A1534" t="s">
        <v>38</v>
      </c>
      <c r="B1534" t="s">
        <v>596</v>
      </c>
      <c r="C1534" t="s">
        <v>61</v>
      </c>
      <c r="D1534" t="s">
        <v>24</v>
      </c>
      <c r="E1534" s="2">
        <v>492.46</v>
      </c>
      <c r="F1534" s="2">
        <v>250</v>
      </c>
      <c r="G1534" s="2">
        <v>300</v>
      </c>
      <c r="H1534" s="2">
        <v>147738</v>
      </c>
      <c r="I1534">
        <v>0</v>
      </c>
      <c r="J1534" s="2">
        <v>147738</v>
      </c>
      <c r="K1534" s="2">
        <v>147.74</v>
      </c>
      <c r="L1534" s="2">
        <v>123115</v>
      </c>
      <c r="M1534" s="2">
        <v>24623</v>
      </c>
      <c r="N1534" s="2">
        <v>24.62</v>
      </c>
      <c r="O1534" s="3">
        <v>45348</v>
      </c>
      <c r="P1534" t="s">
        <v>62</v>
      </c>
      <c r="Q1534" t="s">
        <v>34</v>
      </c>
      <c r="R1534">
        <v>2024</v>
      </c>
      <c r="S1534" t="s">
        <v>597</v>
      </c>
      <c r="T1534" t="s">
        <v>64</v>
      </c>
      <c r="U1534" t="s">
        <v>41</v>
      </c>
    </row>
    <row r="1535" spans="1:21" x14ac:dyDescent="0.3">
      <c r="A1535" t="s">
        <v>21</v>
      </c>
      <c r="B1535" t="s">
        <v>448</v>
      </c>
      <c r="C1535" t="s">
        <v>67</v>
      </c>
      <c r="D1535" t="s">
        <v>68</v>
      </c>
      <c r="E1535" s="2">
        <v>1276.81</v>
      </c>
      <c r="F1535" s="2">
        <v>3</v>
      </c>
      <c r="G1535" s="2">
        <v>125</v>
      </c>
      <c r="H1535" s="2">
        <v>159601.25</v>
      </c>
      <c r="I1535">
        <v>7980.06</v>
      </c>
      <c r="J1535" s="2">
        <v>151621.19</v>
      </c>
      <c r="K1535" s="2">
        <v>151.62</v>
      </c>
      <c r="L1535" s="2">
        <v>3830.43</v>
      </c>
      <c r="M1535" s="2">
        <v>147790.76</v>
      </c>
      <c r="N1535" s="2">
        <v>147.79</v>
      </c>
      <c r="O1535" s="3">
        <v>45348</v>
      </c>
      <c r="P1535" t="s">
        <v>62</v>
      </c>
      <c r="Q1535" t="s">
        <v>34</v>
      </c>
      <c r="R1535">
        <v>2024</v>
      </c>
      <c r="S1535" t="s">
        <v>449</v>
      </c>
      <c r="T1535" t="s">
        <v>70</v>
      </c>
      <c r="U1535" t="s">
        <v>54</v>
      </c>
    </row>
    <row r="1536" spans="1:21" x14ac:dyDescent="0.3">
      <c r="A1536" t="s">
        <v>47</v>
      </c>
      <c r="B1536" t="s">
        <v>612</v>
      </c>
      <c r="C1536" t="s">
        <v>23</v>
      </c>
      <c r="D1536" t="s">
        <v>228</v>
      </c>
      <c r="E1536" s="2">
        <v>1606.07</v>
      </c>
      <c r="F1536" s="2">
        <v>5</v>
      </c>
      <c r="G1536" s="2">
        <v>12</v>
      </c>
      <c r="H1536" s="2">
        <v>19272.84</v>
      </c>
      <c r="I1536">
        <v>2890.93</v>
      </c>
      <c r="J1536" s="2">
        <v>16381.91</v>
      </c>
      <c r="K1536" s="2">
        <v>16.38</v>
      </c>
      <c r="L1536" s="2">
        <v>8030.35</v>
      </c>
      <c r="M1536" s="2">
        <v>8351.56</v>
      </c>
      <c r="N1536" s="2">
        <v>8.35</v>
      </c>
      <c r="O1536" s="3">
        <v>45349</v>
      </c>
      <c r="P1536" t="s">
        <v>62</v>
      </c>
      <c r="Q1536" t="s">
        <v>34</v>
      </c>
      <c r="R1536">
        <v>2024</v>
      </c>
      <c r="S1536" t="s">
        <v>613</v>
      </c>
      <c r="T1536" t="s">
        <v>28</v>
      </c>
      <c r="U1536" t="s">
        <v>46</v>
      </c>
    </row>
    <row r="1537" spans="1:21" x14ac:dyDescent="0.3">
      <c r="A1537" t="s">
        <v>38</v>
      </c>
      <c r="B1537" t="s">
        <v>580</v>
      </c>
      <c r="C1537" t="s">
        <v>56</v>
      </c>
      <c r="D1537" t="s">
        <v>158</v>
      </c>
      <c r="E1537" s="2">
        <v>602.85</v>
      </c>
      <c r="F1537" s="2">
        <v>120</v>
      </c>
      <c r="G1537" s="2">
        <v>300</v>
      </c>
      <c r="H1537" s="2">
        <v>180855</v>
      </c>
      <c r="I1537">
        <v>18085.5</v>
      </c>
      <c r="J1537" s="2">
        <v>162769.5</v>
      </c>
      <c r="K1537" s="2">
        <v>162.77000000000001</v>
      </c>
      <c r="L1537" s="2">
        <v>72342</v>
      </c>
      <c r="M1537" s="2">
        <v>90427.5</v>
      </c>
      <c r="N1537" s="2">
        <v>90.43</v>
      </c>
      <c r="O1537" s="3">
        <v>45350</v>
      </c>
      <c r="P1537" t="s">
        <v>62</v>
      </c>
      <c r="Q1537" t="s">
        <v>34</v>
      </c>
      <c r="R1537">
        <v>2024</v>
      </c>
      <c r="S1537" t="s">
        <v>581</v>
      </c>
      <c r="T1537" t="s">
        <v>58</v>
      </c>
      <c r="U1537" t="s">
        <v>59</v>
      </c>
    </row>
    <row r="1538" spans="1:21" x14ac:dyDescent="0.3">
      <c r="A1538" t="s">
        <v>21</v>
      </c>
      <c r="B1538" t="s">
        <v>498</v>
      </c>
      <c r="C1538" t="s">
        <v>23</v>
      </c>
      <c r="D1538" t="s">
        <v>158</v>
      </c>
      <c r="E1538" s="2">
        <v>1690.45</v>
      </c>
      <c r="F1538" s="2">
        <v>5</v>
      </c>
      <c r="G1538" s="2">
        <v>125</v>
      </c>
      <c r="H1538" s="2">
        <v>211306.25</v>
      </c>
      <c r="I1538">
        <v>21130.62</v>
      </c>
      <c r="J1538" s="2">
        <v>190175.63</v>
      </c>
      <c r="K1538" s="2">
        <v>190.18</v>
      </c>
      <c r="L1538" s="2">
        <v>8452.25</v>
      </c>
      <c r="M1538" s="2">
        <v>181723.38</v>
      </c>
      <c r="N1538" s="2">
        <v>181.72</v>
      </c>
      <c r="O1538" s="3">
        <v>45350</v>
      </c>
      <c r="P1538" t="s">
        <v>62</v>
      </c>
      <c r="Q1538" t="s">
        <v>34</v>
      </c>
      <c r="R1538">
        <v>2024</v>
      </c>
      <c r="S1538" t="s">
        <v>499</v>
      </c>
      <c r="T1538" t="s">
        <v>28</v>
      </c>
      <c r="U1538" t="s">
        <v>65</v>
      </c>
    </row>
    <row r="1539" spans="1:21" x14ac:dyDescent="0.3">
      <c r="A1539" t="s">
        <v>47</v>
      </c>
      <c r="B1539" t="s">
        <v>446</v>
      </c>
      <c r="C1539" t="s">
        <v>23</v>
      </c>
      <c r="D1539" t="s">
        <v>228</v>
      </c>
      <c r="E1539" s="2">
        <v>1564.74</v>
      </c>
      <c r="F1539" s="2">
        <v>5</v>
      </c>
      <c r="G1539" s="2">
        <v>12</v>
      </c>
      <c r="H1539" s="2">
        <v>18776.88</v>
      </c>
      <c r="I1539">
        <v>2816.53</v>
      </c>
      <c r="J1539" s="2">
        <v>15960.35</v>
      </c>
      <c r="K1539" s="2">
        <v>15.96</v>
      </c>
      <c r="L1539" s="2">
        <v>7823.7</v>
      </c>
      <c r="M1539" s="2">
        <v>8136.65</v>
      </c>
      <c r="N1539" s="2">
        <v>8.14</v>
      </c>
      <c r="O1539" s="3">
        <v>45351</v>
      </c>
      <c r="P1539" t="s">
        <v>62</v>
      </c>
      <c r="Q1539" t="s">
        <v>34</v>
      </c>
      <c r="R1539">
        <v>2024</v>
      </c>
      <c r="S1539" t="s">
        <v>447</v>
      </c>
      <c r="T1539" t="s">
        <v>28</v>
      </c>
      <c r="U1539" t="s">
        <v>51</v>
      </c>
    </row>
    <row r="1540" spans="1:21" x14ac:dyDescent="0.3">
      <c r="A1540" t="s">
        <v>47</v>
      </c>
      <c r="B1540" t="s">
        <v>336</v>
      </c>
      <c r="C1540" t="s">
        <v>56</v>
      </c>
      <c r="D1540" t="s">
        <v>24</v>
      </c>
      <c r="E1540" s="2">
        <v>782.53</v>
      </c>
      <c r="F1540" s="2">
        <v>120</v>
      </c>
      <c r="G1540" s="2">
        <v>12</v>
      </c>
      <c r="H1540" s="2">
        <v>9390.36</v>
      </c>
      <c r="I1540">
        <v>0</v>
      </c>
      <c r="J1540" s="2">
        <v>9390.36</v>
      </c>
      <c r="K1540" s="2">
        <v>9.39</v>
      </c>
      <c r="L1540" s="2">
        <v>93903.6</v>
      </c>
      <c r="M1540" s="2">
        <v>-84513.24</v>
      </c>
      <c r="N1540" s="2">
        <v>-84.51</v>
      </c>
      <c r="O1540" s="3">
        <v>45351</v>
      </c>
      <c r="P1540" t="s">
        <v>62</v>
      </c>
      <c r="Q1540" t="s">
        <v>34</v>
      </c>
      <c r="R1540">
        <v>2024</v>
      </c>
      <c r="S1540" t="s">
        <v>337</v>
      </c>
      <c r="T1540" t="s">
        <v>58</v>
      </c>
      <c r="U1540" t="s">
        <v>65</v>
      </c>
    </row>
    <row r="1541" spans="1:21" x14ac:dyDescent="0.3">
      <c r="A1541" t="s">
        <v>21</v>
      </c>
      <c r="B1541" t="s">
        <v>458</v>
      </c>
      <c r="C1541" t="s">
        <v>61</v>
      </c>
      <c r="D1541" t="s">
        <v>68</v>
      </c>
      <c r="E1541" s="2">
        <v>1576.75</v>
      </c>
      <c r="F1541" s="2">
        <v>250</v>
      </c>
      <c r="G1541" s="2">
        <v>125</v>
      </c>
      <c r="H1541" s="2">
        <v>197093.75</v>
      </c>
      <c r="I1541">
        <v>9854.69</v>
      </c>
      <c r="J1541" s="2">
        <v>187239.06</v>
      </c>
      <c r="K1541" s="2">
        <v>187.24</v>
      </c>
      <c r="L1541" s="2">
        <v>394187.5</v>
      </c>
      <c r="M1541" s="2">
        <v>-206948.44</v>
      </c>
      <c r="N1541" s="2">
        <v>-206.95</v>
      </c>
      <c r="O1541" s="3">
        <v>45351</v>
      </c>
      <c r="P1541" t="s">
        <v>62</v>
      </c>
      <c r="Q1541" t="s">
        <v>34</v>
      </c>
      <c r="R1541">
        <v>2024</v>
      </c>
      <c r="S1541" t="s">
        <v>459</v>
      </c>
      <c r="T1541" t="s">
        <v>64</v>
      </c>
      <c r="U1541" t="s">
        <v>37</v>
      </c>
    </row>
    <row r="1542" spans="1:21" x14ac:dyDescent="0.3">
      <c r="A1542" t="s">
        <v>30</v>
      </c>
      <c r="B1542" t="s">
        <v>520</v>
      </c>
      <c r="C1542" t="s">
        <v>56</v>
      </c>
      <c r="D1542" t="s">
        <v>24</v>
      </c>
      <c r="E1542" s="2">
        <v>1545.62</v>
      </c>
      <c r="F1542" s="2">
        <v>120</v>
      </c>
      <c r="G1542" s="2">
        <v>15</v>
      </c>
      <c r="H1542" s="2">
        <v>23184.3</v>
      </c>
      <c r="I1542">
        <v>0</v>
      </c>
      <c r="J1542" s="2">
        <v>23184.3</v>
      </c>
      <c r="K1542" s="2">
        <v>23.18</v>
      </c>
      <c r="L1542" s="2">
        <v>185474.4</v>
      </c>
      <c r="M1542" s="2">
        <v>-162290.1</v>
      </c>
      <c r="N1542" s="2">
        <v>-162.29</v>
      </c>
      <c r="O1542" s="3">
        <v>45351</v>
      </c>
      <c r="P1542" t="s">
        <v>62</v>
      </c>
      <c r="Q1542" t="s">
        <v>34</v>
      </c>
      <c r="R1542">
        <v>2024</v>
      </c>
      <c r="S1542" t="s">
        <v>521</v>
      </c>
      <c r="T1542" t="s">
        <v>58</v>
      </c>
      <c r="U1542" t="s">
        <v>65</v>
      </c>
    </row>
    <row r="1543" spans="1:21" x14ac:dyDescent="0.3">
      <c r="A1543" t="s">
        <v>30</v>
      </c>
      <c r="B1543" t="s">
        <v>566</v>
      </c>
      <c r="C1543" t="s">
        <v>67</v>
      </c>
      <c r="D1543" t="s">
        <v>24</v>
      </c>
      <c r="E1543" s="2">
        <v>939.75</v>
      </c>
      <c r="F1543" s="2">
        <v>3</v>
      </c>
      <c r="G1543" s="2">
        <v>15</v>
      </c>
      <c r="H1543" s="2">
        <v>14096.25</v>
      </c>
      <c r="I1543">
        <v>0</v>
      </c>
      <c r="J1543" s="2">
        <v>14096.25</v>
      </c>
      <c r="K1543" s="2">
        <v>14.1</v>
      </c>
      <c r="L1543" s="2">
        <v>2819.25</v>
      </c>
      <c r="M1543" s="2">
        <v>11277</v>
      </c>
      <c r="N1543" s="2">
        <v>11.28</v>
      </c>
      <c r="O1543" s="3">
        <v>45351</v>
      </c>
      <c r="P1543" t="s">
        <v>62</v>
      </c>
      <c r="Q1543" t="s">
        <v>34</v>
      </c>
      <c r="R1543">
        <v>2024</v>
      </c>
      <c r="S1543" t="s">
        <v>567</v>
      </c>
      <c r="T1543" t="s">
        <v>70</v>
      </c>
      <c r="U1543" t="s">
        <v>41</v>
      </c>
    </row>
    <row r="1544" spans="1:21" x14ac:dyDescent="0.3">
      <c r="A1544" t="s">
        <v>38</v>
      </c>
      <c r="B1544" t="s">
        <v>436</v>
      </c>
      <c r="C1544" t="s">
        <v>61</v>
      </c>
      <c r="D1544" t="s">
        <v>228</v>
      </c>
      <c r="E1544" s="2">
        <v>790.17</v>
      </c>
      <c r="F1544" s="2">
        <v>250</v>
      </c>
      <c r="G1544" s="2">
        <v>300</v>
      </c>
      <c r="H1544" s="2">
        <v>237051</v>
      </c>
      <c r="I1544">
        <v>35557.65</v>
      </c>
      <c r="J1544" s="2">
        <v>201493.35</v>
      </c>
      <c r="K1544" s="2">
        <v>201.49</v>
      </c>
      <c r="L1544" s="2">
        <v>197542.5</v>
      </c>
      <c r="M1544" s="2">
        <v>3950.85</v>
      </c>
      <c r="N1544" s="2">
        <v>3.95</v>
      </c>
      <c r="O1544" s="3">
        <v>45352</v>
      </c>
      <c r="P1544" t="s">
        <v>87</v>
      </c>
      <c r="Q1544" t="s">
        <v>34</v>
      </c>
      <c r="R1544">
        <v>2024</v>
      </c>
      <c r="S1544" t="s">
        <v>437</v>
      </c>
      <c r="T1544" t="s">
        <v>64</v>
      </c>
      <c r="U1544" t="s">
        <v>29</v>
      </c>
    </row>
    <row r="1545" spans="1:21" x14ac:dyDescent="0.3">
      <c r="A1545" t="s">
        <v>30</v>
      </c>
      <c r="B1545" t="s">
        <v>462</v>
      </c>
      <c r="C1545" t="s">
        <v>23</v>
      </c>
      <c r="D1545" t="s">
        <v>24</v>
      </c>
      <c r="E1545" s="2">
        <v>1807.69</v>
      </c>
      <c r="F1545" s="2">
        <v>5</v>
      </c>
      <c r="G1545" s="2">
        <v>15</v>
      </c>
      <c r="H1545" s="2">
        <v>27115.35</v>
      </c>
      <c r="I1545">
        <v>0</v>
      </c>
      <c r="J1545" s="2">
        <v>27115.35</v>
      </c>
      <c r="K1545" s="2">
        <v>27.12</v>
      </c>
      <c r="L1545" s="2">
        <v>9038.4500000000007</v>
      </c>
      <c r="M1545" s="2">
        <v>18076.900000000001</v>
      </c>
      <c r="N1545" s="2">
        <v>18.079999999999998</v>
      </c>
      <c r="O1545" s="3">
        <v>45352</v>
      </c>
      <c r="P1545" t="s">
        <v>87</v>
      </c>
      <c r="Q1545" t="s">
        <v>34</v>
      </c>
      <c r="R1545">
        <v>2024</v>
      </c>
      <c r="S1545" t="s">
        <v>463</v>
      </c>
      <c r="T1545" t="s">
        <v>28</v>
      </c>
      <c r="U1545" t="s">
        <v>46</v>
      </c>
    </row>
    <row r="1546" spans="1:21" x14ac:dyDescent="0.3">
      <c r="A1546" t="s">
        <v>38</v>
      </c>
      <c r="B1546" t="s">
        <v>506</v>
      </c>
      <c r="C1546" t="s">
        <v>61</v>
      </c>
      <c r="D1546" t="s">
        <v>158</v>
      </c>
      <c r="E1546" s="2">
        <v>724.61</v>
      </c>
      <c r="F1546" s="2">
        <v>250</v>
      </c>
      <c r="G1546" s="2">
        <v>300</v>
      </c>
      <c r="H1546" s="2">
        <v>217383</v>
      </c>
      <c r="I1546">
        <v>21738.3</v>
      </c>
      <c r="J1546" s="2">
        <v>195644.7</v>
      </c>
      <c r="K1546" s="2">
        <v>195.64</v>
      </c>
      <c r="L1546" s="2">
        <v>181152.5</v>
      </c>
      <c r="M1546" s="2">
        <v>14492.2</v>
      </c>
      <c r="N1546" s="2">
        <v>14.49</v>
      </c>
      <c r="O1546" s="3">
        <v>45352</v>
      </c>
      <c r="P1546" t="s">
        <v>87</v>
      </c>
      <c r="Q1546" t="s">
        <v>34</v>
      </c>
      <c r="R1546">
        <v>2024</v>
      </c>
      <c r="S1546" t="s">
        <v>507</v>
      </c>
      <c r="T1546" t="s">
        <v>64</v>
      </c>
      <c r="U1546" t="s">
        <v>54</v>
      </c>
    </row>
    <row r="1547" spans="1:21" x14ac:dyDescent="0.3">
      <c r="A1547" t="s">
        <v>47</v>
      </c>
      <c r="B1547" t="s">
        <v>614</v>
      </c>
      <c r="C1547" t="s">
        <v>95</v>
      </c>
      <c r="D1547" t="s">
        <v>228</v>
      </c>
      <c r="E1547" s="2">
        <v>1187.01</v>
      </c>
      <c r="F1547" s="2">
        <v>260</v>
      </c>
      <c r="G1547" s="2">
        <v>12</v>
      </c>
      <c r="H1547" s="2">
        <v>14244.12</v>
      </c>
      <c r="I1547">
        <v>2136.62</v>
      </c>
      <c r="J1547" s="2">
        <v>12107.5</v>
      </c>
      <c r="K1547" s="2">
        <v>12.11</v>
      </c>
      <c r="L1547" s="2">
        <v>308622.59999999998</v>
      </c>
      <c r="M1547" s="2">
        <v>-296515.09999999998</v>
      </c>
      <c r="N1547" s="2">
        <v>-296.52</v>
      </c>
      <c r="O1547" s="3">
        <v>45352</v>
      </c>
      <c r="P1547" t="s">
        <v>87</v>
      </c>
      <c r="Q1547" t="s">
        <v>34</v>
      </c>
      <c r="R1547">
        <v>2024</v>
      </c>
      <c r="S1547" t="s">
        <v>615</v>
      </c>
      <c r="T1547" t="s">
        <v>97</v>
      </c>
      <c r="U1547" t="s">
        <v>41</v>
      </c>
    </row>
    <row r="1548" spans="1:21" x14ac:dyDescent="0.3">
      <c r="A1548" t="s">
        <v>30</v>
      </c>
      <c r="B1548" t="s">
        <v>514</v>
      </c>
      <c r="C1548" t="s">
        <v>56</v>
      </c>
      <c r="D1548" t="s">
        <v>68</v>
      </c>
      <c r="E1548" s="2">
        <v>1226.3599999999999</v>
      </c>
      <c r="F1548" s="2">
        <v>120</v>
      </c>
      <c r="G1548" s="2">
        <v>15</v>
      </c>
      <c r="H1548" s="2">
        <v>18395.400000000001</v>
      </c>
      <c r="I1548">
        <v>919.77</v>
      </c>
      <c r="J1548" s="2">
        <v>17475.63</v>
      </c>
      <c r="K1548" s="2">
        <v>17.48</v>
      </c>
      <c r="L1548" s="2">
        <v>147163.20000000001</v>
      </c>
      <c r="M1548" s="2">
        <v>-129687.57</v>
      </c>
      <c r="N1548" s="2">
        <v>-129.69</v>
      </c>
      <c r="O1548" s="3">
        <v>45353</v>
      </c>
      <c r="P1548" t="s">
        <v>87</v>
      </c>
      <c r="Q1548" t="s">
        <v>34</v>
      </c>
      <c r="R1548">
        <v>2024</v>
      </c>
      <c r="S1548" t="s">
        <v>515</v>
      </c>
      <c r="T1548" t="s">
        <v>58</v>
      </c>
      <c r="U1548" t="s">
        <v>51</v>
      </c>
    </row>
    <row r="1549" spans="1:21" x14ac:dyDescent="0.3">
      <c r="A1549" t="s">
        <v>30</v>
      </c>
      <c r="B1549" t="s">
        <v>592</v>
      </c>
      <c r="C1549" t="s">
        <v>56</v>
      </c>
      <c r="D1549" t="s">
        <v>158</v>
      </c>
      <c r="E1549" s="2">
        <v>1183.8900000000001</v>
      </c>
      <c r="F1549" s="2">
        <v>120</v>
      </c>
      <c r="G1549" s="2">
        <v>15</v>
      </c>
      <c r="H1549" s="2">
        <v>17758.349999999999</v>
      </c>
      <c r="I1549">
        <v>1775.84</v>
      </c>
      <c r="J1549" s="2">
        <v>15982.51</v>
      </c>
      <c r="K1549" s="2">
        <v>15.98</v>
      </c>
      <c r="L1549" s="2">
        <v>142066.79999999999</v>
      </c>
      <c r="M1549" s="2">
        <v>-126084.29</v>
      </c>
      <c r="N1549" s="2">
        <v>-126.08</v>
      </c>
      <c r="O1549" s="3">
        <v>45354</v>
      </c>
      <c r="P1549" t="s">
        <v>87</v>
      </c>
      <c r="Q1549" t="s">
        <v>34</v>
      </c>
      <c r="R1549">
        <v>2024</v>
      </c>
      <c r="S1549" t="s">
        <v>593</v>
      </c>
      <c r="T1549" t="s">
        <v>58</v>
      </c>
      <c r="U1549" t="s">
        <v>41</v>
      </c>
    </row>
    <row r="1550" spans="1:21" x14ac:dyDescent="0.3">
      <c r="A1550" t="s">
        <v>47</v>
      </c>
      <c r="B1550" t="s">
        <v>466</v>
      </c>
      <c r="C1550" t="s">
        <v>56</v>
      </c>
      <c r="D1550" t="s">
        <v>68</v>
      </c>
      <c r="E1550" s="2">
        <v>1959.81</v>
      </c>
      <c r="F1550" s="2">
        <v>120</v>
      </c>
      <c r="G1550" s="2">
        <v>12</v>
      </c>
      <c r="H1550" s="2">
        <v>23517.72</v>
      </c>
      <c r="I1550">
        <v>1175.8900000000001</v>
      </c>
      <c r="J1550" s="2">
        <v>22341.83</v>
      </c>
      <c r="K1550" s="2">
        <v>22.34</v>
      </c>
      <c r="L1550" s="2">
        <v>235177.2</v>
      </c>
      <c r="M1550" s="2">
        <v>-212835.37</v>
      </c>
      <c r="N1550" s="2">
        <v>-212.84</v>
      </c>
      <c r="O1550" s="3">
        <v>45356</v>
      </c>
      <c r="P1550" t="s">
        <v>87</v>
      </c>
      <c r="Q1550" t="s">
        <v>34</v>
      </c>
      <c r="R1550">
        <v>2024</v>
      </c>
      <c r="S1550" t="s">
        <v>467</v>
      </c>
      <c r="T1550" t="s">
        <v>58</v>
      </c>
      <c r="U1550" t="s">
        <v>41</v>
      </c>
    </row>
    <row r="1551" spans="1:21" x14ac:dyDescent="0.3">
      <c r="A1551" t="s">
        <v>30</v>
      </c>
      <c r="B1551" t="s">
        <v>466</v>
      </c>
      <c r="C1551" t="s">
        <v>23</v>
      </c>
      <c r="D1551" t="s">
        <v>24</v>
      </c>
      <c r="E1551" s="2">
        <v>1990.66</v>
      </c>
      <c r="F1551" s="2">
        <v>5</v>
      </c>
      <c r="G1551" s="2">
        <v>15</v>
      </c>
      <c r="H1551" s="2">
        <v>29859.9</v>
      </c>
      <c r="I1551">
        <v>0</v>
      </c>
      <c r="J1551" s="2">
        <v>29859.9</v>
      </c>
      <c r="K1551" s="2">
        <v>29.86</v>
      </c>
      <c r="L1551" s="2">
        <v>9953.2999999999993</v>
      </c>
      <c r="M1551" s="2">
        <v>19906.599999999999</v>
      </c>
      <c r="N1551" s="2">
        <v>19.91</v>
      </c>
      <c r="O1551" s="3">
        <v>45356</v>
      </c>
      <c r="P1551" t="s">
        <v>87</v>
      </c>
      <c r="Q1551" t="s">
        <v>34</v>
      </c>
      <c r="R1551">
        <v>2024</v>
      </c>
      <c r="S1551" t="s">
        <v>467</v>
      </c>
      <c r="T1551" t="s">
        <v>28</v>
      </c>
      <c r="U1551" t="s">
        <v>41</v>
      </c>
    </row>
    <row r="1552" spans="1:21" x14ac:dyDescent="0.3">
      <c r="A1552" t="s">
        <v>38</v>
      </c>
      <c r="B1552" t="s">
        <v>366</v>
      </c>
      <c r="C1552" t="s">
        <v>56</v>
      </c>
      <c r="D1552" t="s">
        <v>68</v>
      </c>
      <c r="E1552" s="2">
        <v>364.12</v>
      </c>
      <c r="F1552" s="2">
        <v>120</v>
      </c>
      <c r="G1552" s="2">
        <v>300</v>
      </c>
      <c r="H1552" s="2">
        <v>109236</v>
      </c>
      <c r="I1552">
        <v>5461.8</v>
      </c>
      <c r="J1552" s="2">
        <v>103774.2</v>
      </c>
      <c r="K1552" s="2">
        <v>103.77</v>
      </c>
      <c r="L1552" s="2">
        <v>43694.400000000001</v>
      </c>
      <c r="M1552" s="2">
        <v>60079.8</v>
      </c>
      <c r="N1552" s="2">
        <v>60.08</v>
      </c>
      <c r="O1552" s="3">
        <v>45356</v>
      </c>
      <c r="P1552" t="s">
        <v>87</v>
      </c>
      <c r="Q1552" t="s">
        <v>34</v>
      </c>
      <c r="R1552">
        <v>2024</v>
      </c>
      <c r="S1552" t="s">
        <v>367</v>
      </c>
      <c r="T1552" t="s">
        <v>58</v>
      </c>
      <c r="U1552" t="s">
        <v>29</v>
      </c>
    </row>
    <row r="1553" spans="1:21" x14ac:dyDescent="0.3">
      <c r="A1553" t="s">
        <v>38</v>
      </c>
      <c r="B1553" t="s">
        <v>416</v>
      </c>
      <c r="C1553" t="s">
        <v>32</v>
      </c>
      <c r="D1553" t="s">
        <v>158</v>
      </c>
      <c r="E1553" s="2">
        <v>558.74</v>
      </c>
      <c r="F1553" s="2">
        <v>10</v>
      </c>
      <c r="G1553" s="2">
        <v>300</v>
      </c>
      <c r="H1553" s="2">
        <v>167622</v>
      </c>
      <c r="I1553">
        <v>16762.2</v>
      </c>
      <c r="J1553" s="2">
        <v>150859.79999999999</v>
      </c>
      <c r="K1553" s="2">
        <v>150.86000000000001</v>
      </c>
      <c r="L1553" s="2">
        <v>5587.4</v>
      </c>
      <c r="M1553" s="2">
        <v>145272.4</v>
      </c>
      <c r="N1553" s="2">
        <v>145.27000000000001</v>
      </c>
      <c r="O1553" s="3">
        <v>45357</v>
      </c>
      <c r="P1553" t="s">
        <v>87</v>
      </c>
      <c r="Q1553" t="s">
        <v>34</v>
      </c>
      <c r="R1553">
        <v>2024</v>
      </c>
      <c r="S1553" t="s">
        <v>417</v>
      </c>
      <c r="T1553" t="s">
        <v>36</v>
      </c>
      <c r="U1553" t="s">
        <v>41</v>
      </c>
    </row>
    <row r="1554" spans="1:21" x14ac:dyDescent="0.3">
      <c r="A1554" t="s">
        <v>38</v>
      </c>
      <c r="B1554" t="s">
        <v>402</v>
      </c>
      <c r="C1554" t="s">
        <v>23</v>
      </c>
      <c r="D1554" t="s">
        <v>24</v>
      </c>
      <c r="E1554" s="2">
        <v>523.65</v>
      </c>
      <c r="F1554" s="2">
        <v>5</v>
      </c>
      <c r="G1554" s="2">
        <v>300</v>
      </c>
      <c r="H1554" s="2">
        <v>157095</v>
      </c>
      <c r="I1554">
        <v>0</v>
      </c>
      <c r="J1554" s="2">
        <v>157095</v>
      </c>
      <c r="K1554" s="2">
        <v>157.09</v>
      </c>
      <c r="L1554" s="2">
        <v>2618.25</v>
      </c>
      <c r="M1554" s="2">
        <v>154476.75</v>
      </c>
      <c r="N1554" s="2">
        <v>154.47999999999999</v>
      </c>
      <c r="O1554" s="3">
        <v>45357</v>
      </c>
      <c r="P1554" t="s">
        <v>87</v>
      </c>
      <c r="Q1554" t="s">
        <v>34</v>
      </c>
      <c r="R1554">
        <v>2024</v>
      </c>
      <c r="S1554" t="s">
        <v>403</v>
      </c>
      <c r="T1554" t="s">
        <v>28</v>
      </c>
      <c r="U1554" t="s">
        <v>65</v>
      </c>
    </row>
    <row r="1555" spans="1:21" x14ac:dyDescent="0.3">
      <c r="A1555" t="s">
        <v>42</v>
      </c>
      <c r="B1555" t="s">
        <v>516</v>
      </c>
      <c r="C1555" t="s">
        <v>56</v>
      </c>
      <c r="D1555" t="s">
        <v>68</v>
      </c>
      <c r="E1555" s="2">
        <v>1012.88</v>
      </c>
      <c r="F1555" s="2">
        <v>120</v>
      </c>
      <c r="G1555" s="2">
        <v>350</v>
      </c>
      <c r="H1555" s="2">
        <v>354508</v>
      </c>
      <c r="I1555">
        <v>17725.400000000001</v>
      </c>
      <c r="J1555" s="2">
        <v>336782.6</v>
      </c>
      <c r="K1555" s="2">
        <v>336.78</v>
      </c>
      <c r="L1555" s="2">
        <v>121545.60000000001</v>
      </c>
      <c r="M1555" s="2">
        <v>215237</v>
      </c>
      <c r="N1555" s="2">
        <v>215.24</v>
      </c>
      <c r="O1555" s="3">
        <v>45357</v>
      </c>
      <c r="P1555" t="s">
        <v>87</v>
      </c>
      <c r="Q1555" t="s">
        <v>34</v>
      </c>
      <c r="R1555">
        <v>2024</v>
      </c>
      <c r="S1555" t="s">
        <v>517</v>
      </c>
      <c r="T1555" t="s">
        <v>58</v>
      </c>
      <c r="U1555" t="s">
        <v>54</v>
      </c>
    </row>
    <row r="1556" spans="1:21" x14ac:dyDescent="0.3">
      <c r="A1556" t="s">
        <v>42</v>
      </c>
      <c r="B1556" t="s">
        <v>608</v>
      </c>
      <c r="C1556" t="s">
        <v>56</v>
      </c>
      <c r="D1556" t="s">
        <v>68</v>
      </c>
      <c r="E1556" s="2">
        <v>3398.73</v>
      </c>
      <c r="F1556" s="2">
        <v>120</v>
      </c>
      <c r="G1556" s="2">
        <v>350</v>
      </c>
      <c r="H1556" s="2">
        <v>1189555.5</v>
      </c>
      <c r="I1556">
        <v>59477.78</v>
      </c>
      <c r="J1556" s="2">
        <v>1130077.72</v>
      </c>
      <c r="K1556" s="2">
        <v>1130.08</v>
      </c>
      <c r="L1556" s="2">
        <v>407847.6</v>
      </c>
      <c r="M1556" s="2">
        <v>722230.12</v>
      </c>
      <c r="N1556" s="2">
        <v>722.23</v>
      </c>
      <c r="O1556" s="3">
        <v>45358</v>
      </c>
      <c r="P1556" t="s">
        <v>87</v>
      </c>
      <c r="Q1556" t="s">
        <v>34</v>
      </c>
      <c r="R1556">
        <v>2024</v>
      </c>
      <c r="S1556" t="s">
        <v>609</v>
      </c>
      <c r="T1556" t="s">
        <v>58</v>
      </c>
      <c r="U1556" t="s">
        <v>65</v>
      </c>
    </row>
    <row r="1557" spans="1:21" x14ac:dyDescent="0.3">
      <c r="A1557" t="s">
        <v>21</v>
      </c>
      <c r="B1557" t="s">
        <v>434</v>
      </c>
      <c r="C1557" t="s">
        <v>95</v>
      </c>
      <c r="D1557" t="s">
        <v>228</v>
      </c>
      <c r="E1557" s="2">
        <v>2800.35</v>
      </c>
      <c r="F1557" s="2">
        <v>260</v>
      </c>
      <c r="G1557" s="2">
        <v>125</v>
      </c>
      <c r="H1557" s="2">
        <v>350043.75</v>
      </c>
      <c r="I1557">
        <v>52506.559999999998</v>
      </c>
      <c r="J1557" s="2">
        <v>297537.19</v>
      </c>
      <c r="K1557" s="2">
        <v>297.54000000000002</v>
      </c>
      <c r="L1557" s="2">
        <v>728091</v>
      </c>
      <c r="M1557" s="2">
        <v>-430553.81</v>
      </c>
      <c r="N1557" s="2">
        <v>-430.55</v>
      </c>
      <c r="O1557" s="3">
        <v>45358</v>
      </c>
      <c r="P1557" t="s">
        <v>87</v>
      </c>
      <c r="Q1557" t="s">
        <v>34</v>
      </c>
      <c r="R1557">
        <v>2024</v>
      </c>
      <c r="S1557" t="s">
        <v>435</v>
      </c>
      <c r="T1557" t="s">
        <v>97</v>
      </c>
      <c r="U1557" t="s">
        <v>41</v>
      </c>
    </row>
    <row r="1558" spans="1:21" x14ac:dyDescent="0.3">
      <c r="A1558" t="s">
        <v>21</v>
      </c>
      <c r="B1558" t="s">
        <v>512</v>
      </c>
      <c r="C1558" t="s">
        <v>56</v>
      </c>
      <c r="D1558" t="s">
        <v>24</v>
      </c>
      <c r="E1558" s="2">
        <v>1803.26</v>
      </c>
      <c r="F1558" s="2">
        <v>120</v>
      </c>
      <c r="G1558" s="2">
        <v>125</v>
      </c>
      <c r="H1558" s="2">
        <v>225407.5</v>
      </c>
      <c r="I1558">
        <v>0</v>
      </c>
      <c r="J1558" s="2">
        <v>225407.5</v>
      </c>
      <c r="K1558" s="2">
        <v>225.41</v>
      </c>
      <c r="L1558" s="2">
        <v>216391.2</v>
      </c>
      <c r="M1558" s="2">
        <v>9016.2999999999993</v>
      </c>
      <c r="N1558" s="2">
        <v>9.02</v>
      </c>
      <c r="O1558" s="3">
        <v>45360</v>
      </c>
      <c r="P1558" t="s">
        <v>87</v>
      </c>
      <c r="Q1558" t="s">
        <v>34</v>
      </c>
      <c r="R1558">
        <v>2024</v>
      </c>
      <c r="S1558" t="s">
        <v>513</v>
      </c>
      <c r="T1558" t="s">
        <v>58</v>
      </c>
      <c r="U1558" t="s">
        <v>46</v>
      </c>
    </row>
    <row r="1559" spans="1:21" x14ac:dyDescent="0.3">
      <c r="A1559" t="s">
        <v>38</v>
      </c>
      <c r="B1559" t="s">
        <v>326</v>
      </c>
      <c r="C1559" t="s">
        <v>23</v>
      </c>
      <c r="D1559" t="s">
        <v>158</v>
      </c>
      <c r="E1559" s="2">
        <v>244.03</v>
      </c>
      <c r="F1559" s="2">
        <v>5</v>
      </c>
      <c r="G1559" s="2">
        <v>300</v>
      </c>
      <c r="H1559" s="2">
        <v>73209</v>
      </c>
      <c r="I1559">
        <v>7320.9</v>
      </c>
      <c r="J1559" s="2">
        <v>65888.100000000006</v>
      </c>
      <c r="K1559" s="2">
        <v>65.89</v>
      </c>
      <c r="L1559" s="2">
        <v>1220.1500000000001</v>
      </c>
      <c r="M1559" s="2">
        <v>64667.95</v>
      </c>
      <c r="N1559" s="2">
        <v>64.67</v>
      </c>
      <c r="O1559" s="3">
        <v>45360</v>
      </c>
      <c r="P1559" t="s">
        <v>87</v>
      </c>
      <c r="Q1559" t="s">
        <v>34</v>
      </c>
      <c r="R1559">
        <v>2024</v>
      </c>
      <c r="S1559" t="s">
        <v>327</v>
      </c>
      <c r="T1559" t="s">
        <v>28</v>
      </c>
      <c r="U1559" t="s">
        <v>46</v>
      </c>
    </row>
    <row r="1560" spans="1:21" x14ac:dyDescent="0.3">
      <c r="A1560" t="s">
        <v>47</v>
      </c>
      <c r="B1560" t="s">
        <v>424</v>
      </c>
      <c r="C1560" t="s">
        <v>32</v>
      </c>
      <c r="D1560" t="s">
        <v>158</v>
      </c>
      <c r="E1560" s="2">
        <v>793.57</v>
      </c>
      <c r="F1560" s="2">
        <v>10</v>
      </c>
      <c r="G1560" s="2">
        <v>12</v>
      </c>
      <c r="H1560" s="2">
        <v>9522.84</v>
      </c>
      <c r="I1560">
        <v>952.28</v>
      </c>
      <c r="J1560" s="2">
        <v>8570.56</v>
      </c>
      <c r="K1560" s="2">
        <v>8.57</v>
      </c>
      <c r="L1560" s="2">
        <v>7935.7</v>
      </c>
      <c r="M1560" s="2">
        <v>634.86</v>
      </c>
      <c r="N1560" s="2">
        <v>0.63</v>
      </c>
      <c r="O1560" s="3">
        <v>45361</v>
      </c>
      <c r="P1560" t="s">
        <v>87</v>
      </c>
      <c r="Q1560" t="s">
        <v>34</v>
      </c>
      <c r="R1560">
        <v>2024</v>
      </c>
      <c r="S1560" t="s">
        <v>425</v>
      </c>
      <c r="T1560" t="s">
        <v>36</v>
      </c>
      <c r="U1560" t="s">
        <v>37</v>
      </c>
    </row>
    <row r="1561" spans="1:21" x14ac:dyDescent="0.3">
      <c r="A1561" t="s">
        <v>42</v>
      </c>
      <c r="B1561" t="s">
        <v>480</v>
      </c>
      <c r="C1561" t="s">
        <v>95</v>
      </c>
      <c r="D1561" t="s">
        <v>24</v>
      </c>
      <c r="E1561" s="2">
        <v>3927.52</v>
      </c>
      <c r="F1561" s="2">
        <v>260</v>
      </c>
      <c r="G1561" s="2">
        <v>350</v>
      </c>
      <c r="H1561" s="2">
        <v>1374632</v>
      </c>
      <c r="I1561">
        <v>0</v>
      </c>
      <c r="J1561" s="2">
        <v>1374632</v>
      </c>
      <c r="K1561" s="2">
        <v>1374.63</v>
      </c>
      <c r="L1561" s="2">
        <v>1021155.2</v>
      </c>
      <c r="M1561" s="2">
        <v>353476.8</v>
      </c>
      <c r="N1561" s="2">
        <v>353.48</v>
      </c>
      <c r="O1561" s="3">
        <v>45361</v>
      </c>
      <c r="P1561" t="s">
        <v>87</v>
      </c>
      <c r="Q1561" t="s">
        <v>34</v>
      </c>
      <c r="R1561">
        <v>2024</v>
      </c>
      <c r="S1561" t="s">
        <v>481</v>
      </c>
      <c r="T1561" t="s">
        <v>97</v>
      </c>
      <c r="U1561" t="s">
        <v>59</v>
      </c>
    </row>
    <row r="1562" spans="1:21" x14ac:dyDescent="0.3">
      <c r="A1562" t="s">
        <v>42</v>
      </c>
      <c r="B1562" t="s">
        <v>328</v>
      </c>
      <c r="C1562" t="s">
        <v>56</v>
      </c>
      <c r="D1562" t="s">
        <v>24</v>
      </c>
      <c r="E1562" s="2">
        <v>3725.34</v>
      </c>
      <c r="F1562" s="2">
        <v>120</v>
      </c>
      <c r="G1562" s="2">
        <v>350</v>
      </c>
      <c r="H1562" s="2">
        <v>1303869</v>
      </c>
      <c r="I1562">
        <v>0</v>
      </c>
      <c r="J1562" s="2">
        <v>1303869</v>
      </c>
      <c r="K1562" s="2">
        <v>1303.8699999999999</v>
      </c>
      <c r="L1562" s="2">
        <v>447040.8</v>
      </c>
      <c r="M1562" s="2">
        <v>856828.2</v>
      </c>
      <c r="N1562" s="2">
        <v>856.83</v>
      </c>
      <c r="O1562" s="3">
        <v>45362</v>
      </c>
      <c r="P1562" t="s">
        <v>87</v>
      </c>
      <c r="Q1562" t="s">
        <v>34</v>
      </c>
      <c r="R1562">
        <v>2024</v>
      </c>
      <c r="S1562" t="s">
        <v>329</v>
      </c>
      <c r="T1562" t="s">
        <v>58</v>
      </c>
      <c r="U1562" t="s">
        <v>54</v>
      </c>
    </row>
    <row r="1563" spans="1:21" x14ac:dyDescent="0.3">
      <c r="A1563" t="s">
        <v>30</v>
      </c>
      <c r="B1563" t="s">
        <v>382</v>
      </c>
      <c r="C1563" t="s">
        <v>95</v>
      </c>
      <c r="D1563" t="s">
        <v>228</v>
      </c>
      <c r="E1563" s="2">
        <v>1054.44</v>
      </c>
      <c r="F1563" s="2">
        <v>260</v>
      </c>
      <c r="G1563" s="2">
        <v>15</v>
      </c>
      <c r="H1563" s="2">
        <v>15816.6</v>
      </c>
      <c r="I1563">
        <v>2372.4899999999998</v>
      </c>
      <c r="J1563" s="2">
        <v>13444.11</v>
      </c>
      <c r="K1563" s="2">
        <v>13.44</v>
      </c>
      <c r="L1563" s="2">
        <v>274154.40000000002</v>
      </c>
      <c r="M1563" s="2">
        <v>-260710.29</v>
      </c>
      <c r="N1563" s="2">
        <v>-260.70999999999998</v>
      </c>
      <c r="O1563" s="3">
        <v>45362</v>
      </c>
      <c r="P1563" t="s">
        <v>87</v>
      </c>
      <c r="Q1563" t="s">
        <v>34</v>
      </c>
      <c r="R1563">
        <v>2024</v>
      </c>
      <c r="S1563" t="s">
        <v>383</v>
      </c>
      <c r="T1563" t="s">
        <v>97</v>
      </c>
      <c r="U1563" t="s">
        <v>54</v>
      </c>
    </row>
    <row r="1564" spans="1:21" x14ac:dyDescent="0.3">
      <c r="A1564" t="s">
        <v>38</v>
      </c>
      <c r="B1564" t="s">
        <v>620</v>
      </c>
      <c r="C1564" t="s">
        <v>56</v>
      </c>
      <c r="D1564" t="s">
        <v>158</v>
      </c>
      <c r="E1564" s="2">
        <v>446.47</v>
      </c>
      <c r="F1564" s="2">
        <v>120</v>
      </c>
      <c r="G1564" s="2">
        <v>300</v>
      </c>
      <c r="H1564" s="2">
        <v>133941</v>
      </c>
      <c r="I1564">
        <v>13394.1</v>
      </c>
      <c r="J1564" s="2">
        <v>120546.9</v>
      </c>
      <c r="K1564" s="2">
        <v>120.55</v>
      </c>
      <c r="L1564" s="2">
        <v>53576.4</v>
      </c>
      <c r="M1564" s="2">
        <v>66970.5</v>
      </c>
      <c r="N1564" s="2">
        <v>66.97</v>
      </c>
      <c r="O1564" s="3">
        <v>45362</v>
      </c>
      <c r="P1564" t="s">
        <v>87</v>
      </c>
      <c r="Q1564" t="s">
        <v>34</v>
      </c>
      <c r="R1564">
        <v>2024</v>
      </c>
      <c r="S1564" t="s">
        <v>621</v>
      </c>
      <c r="T1564" t="s">
        <v>58</v>
      </c>
      <c r="U1564" t="s">
        <v>65</v>
      </c>
    </row>
    <row r="1565" spans="1:21" x14ac:dyDescent="0.3">
      <c r="A1565" t="s">
        <v>21</v>
      </c>
      <c r="B1565" t="s">
        <v>448</v>
      </c>
      <c r="C1565" t="s">
        <v>32</v>
      </c>
      <c r="D1565" t="s">
        <v>228</v>
      </c>
      <c r="E1565" s="2">
        <v>2483.06</v>
      </c>
      <c r="F1565" s="2">
        <v>10</v>
      </c>
      <c r="G1565" s="2">
        <v>125</v>
      </c>
      <c r="H1565" s="2">
        <v>310382.5</v>
      </c>
      <c r="I1565">
        <v>46557.38</v>
      </c>
      <c r="J1565" s="2">
        <v>263825.12</v>
      </c>
      <c r="K1565" s="2">
        <v>263.83</v>
      </c>
      <c r="L1565" s="2">
        <v>24830.6</v>
      </c>
      <c r="M1565" s="2">
        <v>238994.52</v>
      </c>
      <c r="N1565" s="2">
        <v>238.99</v>
      </c>
      <c r="O1565" s="3">
        <v>45363</v>
      </c>
      <c r="P1565" t="s">
        <v>87</v>
      </c>
      <c r="Q1565" t="s">
        <v>34</v>
      </c>
      <c r="R1565">
        <v>2024</v>
      </c>
      <c r="S1565" t="s">
        <v>449</v>
      </c>
      <c r="T1565" t="s">
        <v>36</v>
      </c>
      <c r="U1565" t="s">
        <v>59</v>
      </c>
    </row>
    <row r="1566" spans="1:21" x14ac:dyDescent="0.3">
      <c r="A1566" t="s">
        <v>38</v>
      </c>
      <c r="B1566" t="s">
        <v>532</v>
      </c>
      <c r="C1566" t="s">
        <v>32</v>
      </c>
      <c r="D1566" t="s">
        <v>228</v>
      </c>
      <c r="E1566" s="2">
        <v>782.88</v>
      </c>
      <c r="F1566" s="2">
        <v>10</v>
      </c>
      <c r="G1566" s="2">
        <v>300</v>
      </c>
      <c r="H1566" s="2">
        <v>234864</v>
      </c>
      <c r="I1566">
        <v>35229.599999999999</v>
      </c>
      <c r="J1566" s="2">
        <v>199634.4</v>
      </c>
      <c r="K1566" s="2">
        <v>199.63</v>
      </c>
      <c r="L1566" s="2">
        <v>7828.8</v>
      </c>
      <c r="M1566" s="2">
        <v>191805.6</v>
      </c>
      <c r="N1566" s="2">
        <v>191.81</v>
      </c>
      <c r="O1566" s="3">
        <v>45363</v>
      </c>
      <c r="P1566" t="s">
        <v>87</v>
      </c>
      <c r="Q1566" t="s">
        <v>34</v>
      </c>
      <c r="R1566">
        <v>2024</v>
      </c>
      <c r="S1566" t="s">
        <v>533</v>
      </c>
      <c r="T1566" t="s">
        <v>36</v>
      </c>
      <c r="U1566" t="s">
        <v>59</v>
      </c>
    </row>
    <row r="1567" spans="1:21" x14ac:dyDescent="0.3">
      <c r="A1567" t="s">
        <v>47</v>
      </c>
      <c r="B1567" t="s">
        <v>332</v>
      </c>
      <c r="C1567" t="s">
        <v>67</v>
      </c>
      <c r="D1567" t="s">
        <v>24</v>
      </c>
      <c r="E1567" s="2">
        <v>715.46</v>
      </c>
      <c r="F1567" s="2">
        <v>3</v>
      </c>
      <c r="G1567" s="2">
        <v>12</v>
      </c>
      <c r="H1567" s="2">
        <v>8585.52</v>
      </c>
      <c r="I1567">
        <v>0</v>
      </c>
      <c r="J1567" s="2">
        <v>8585.52</v>
      </c>
      <c r="K1567" s="2">
        <v>8.59</v>
      </c>
      <c r="L1567" s="2">
        <v>2146.38</v>
      </c>
      <c r="M1567" s="2">
        <v>6439.14</v>
      </c>
      <c r="N1567" s="2">
        <v>6.44</v>
      </c>
      <c r="O1567" s="3">
        <v>45364</v>
      </c>
      <c r="P1567" t="s">
        <v>87</v>
      </c>
      <c r="Q1567" t="s">
        <v>34</v>
      </c>
      <c r="R1567">
        <v>2024</v>
      </c>
      <c r="S1567" t="s">
        <v>333</v>
      </c>
      <c r="T1567" t="s">
        <v>70</v>
      </c>
      <c r="U1567" t="s">
        <v>51</v>
      </c>
    </row>
    <row r="1568" spans="1:21" x14ac:dyDescent="0.3">
      <c r="A1568" t="s">
        <v>47</v>
      </c>
      <c r="B1568" t="s">
        <v>436</v>
      </c>
      <c r="C1568" t="s">
        <v>56</v>
      </c>
      <c r="D1568" t="s">
        <v>24</v>
      </c>
      <c r="E1568" s="2">
        <v>1899.73</v>
      </c>
      <c r="F1568" s="2">
        <v>120</v>
      </c>
      <c r="G1568" s="2">
        <v>12</v>
      </c>
      <c r="H1568" s="2">
        <v>22796.76</v>
      </c>
      <c r="I1568">
        <v>0</v>
      </c>
      <c r="J1568" s="2">
        <v>22796.76</v>
      </c>
      <c r="K1568" s="2">
        <v>22.8</v>
      </c>
      <c r="L1568" s="2">
        <v>227967.6</v>
      </c>
      <c r="M1568" s="2">
        <v>-205170.84</v>
      </c>
      <c r="N1568" s="2">
        <v>-205.17</v>
      </c>
      <c r="O1568" s="3">
        <v>45364</v>
      </c>
      <c r="P1568" t="s">
        <v>87</v>
      </c>
      <c r="Q1568" t="s">
        <v>34</v>
      </c>
      <c r="R1568">
        <v>2024</v>
      </c>
      <c r="S1568" t="s">
        <v>437</v>
      </c>
      <c r="T1568" t="s">
        <v>58</v>
      </c>
      <c r="U1568" t="s">
        <v>59</v>
      </c>
    </row>
    <row r="1569" spans="1:21" x14ac:dyDescent="0.3">
      <c r="A1569" t="s">
        <v>21</v>
      </c>
      <c r="B1569" t="s">
        <v>458</v>
      </c>
      <c r="C1569" t="s">
        <v>61</v>
      </c>
      <c r="D1569" t="s">
        <v>158</v>
      </c>
      <c r="E1569" s="2">
        <v>1829.03</v>
      </c>
      <c r="F1569" s="2">
        <v>250</v>
      </c>
      <c r="G1569" s="2">
        <v>125</v>
      </c>
      <c r="H1569" s="2">
        <v>228628.75</v>
      </c>
      <c r="I1569">
        <v>22862.880000000001</v>
      </c>
      <c r="J1569" s="2">
        <v>205765.87</v>
      </c>
      <c r="K1569" s="2">
        <v>205.77</v>
      </c>
      <c r="L1569" s="2">
        <v>457257.5</v>
      </c>
      <c r="M1569" s="2">
        <v>-251491.63</v>
      </c>
      <c r="N1569" s="2">
        <v>-251.49</v>
      </c>
      <c r="O1569" s="3">
        <v>45365</v>
      </c>
      <c r="P1569" t="s">
        <v>87</v>
      </c>
      <c r="Q1569" t="s">
        <v>34</v>
      </c>
      <c r="R1569">
        <v>2024</v>
      </c>
      <c r="S1569" t="s">
        <v>459</v>
      </c>
      <c r="T1569" t="s">
        <v>64</v>
      </c>
      <c r="U1569" t="s">
        <v>65</v>
      </c>
    </row>
    <row r="1570" spans="1:21" x14ac:dyDescent="0.3">
      <c r="A1570" t="s">
        <v>30</v>
      </c>
      <c r="B1570" t="s">
        <v>582</v>
      </c>
      <c r="C1570" t="s">
        <v>32</v>
      </c>
      <c r="D1570" t="s">
        <v>68</v>
      </c>
      <c r="E1570" s="2">
        <v>1748.43</v>
      </c>
      <c r="F1570" s="2">
        <v>10</v>
      </c>
      <c r="G1570" s="2">
        <v>15</v>
      </c>
      <c r="H1570" s="2">
        <v>26226.45</v>
      </c>
      <c r="I1570">
        <v>1311.32</v>
      </c>
      <c r="J1570" s="2">
        <v>24915.13</v>
      </c>
      <c r="K1570" s="2">
        <v>24.92</v>
      </c>
      <c r="L1570" s="2">
        <v>17484.3</v>
      </c>
      <c r="M1570" s="2">
        <v>7430.83</v>
      </c>
      <c r="N1570" s="2">
        <v>7.43</v>
      </c>
      <c r="O1570" s="3">
        <v>45365</v>
      </c>
      <c r="P1570" t="s">
        <v>87</v>
      </c>
      <c r="Q1570" t="s">
        <v>34</v>
      </c>
      <c r="R1570">
        <v>2024</v>
      </c>
      <c r="S1570" t="s">
        <v>583</v>
      </c>
      <c r="T1570" t="s">
        <v>36</v>
      </c>
      <c r="U1570" t="s">
        <v>51</v>
      </c>
    </row>
    <row r="1571" spans="1:21" x14ac:dyDescent="0.3">
      <c r="A1571" t="s">
        <v>42</v>
      </c>
      <c r="B1571" t="s">
        <v>512</v>
      </c>
      <c r="C1571" t="s">
        <v>23</v>
      </c>
      <c r="D1571" t="s">
        <v>158</v>
      </c>
      <c r="E1571" s="2">
        <v>3503.76</v>
      </c>
      <c r="F1571" s="2">
        <v>5</v>
      </c>
      <c r="G1571" s="2">
        <v>350</v>
      </c>
      <c r="H1571" s="2">
        <v>1226316</v>
      </c>
      <c r="I1571">
        <v>122631.6</v>
      </c>
      <c r="J1571" s="2">
        <v>1103684.3999999999</v>
      </c>
      <c r="K1571" s="2">
        <v>1103.68</v>
      </c>
      <c r="L1571" s="2">
        <v>17518.8</v>
      </c>
      <c r="M1571" s="2">
        <v>1086165.6000000001</v>
      </c>
      <c r="N1571" s="2">
        <v>1086.17</v>
      </c>
      <c r="O1571" s="3">
        <v>45366</v>
      </c>
      <c r="P1571" t="s">
        <v>87</v>
      </c>
      <c r="Q1571" t="s">
        <v>34</v>
      </c>
      <c r="R1571">
        <v>2024</v>
      </c>
      <c r="S1571" t="s">
        <v>513</v>
      </c>
      <c r="T1571" t="s">
        <v>28</v>
      </c>
      <c r="U1571" t="s">
        <v>51</v>
      </c>
    </row>
    <row r="1572" spans="1:21" x14ac:dyDescent="0.3">
      <c r="A1572" t="s">
        <v>47</v>
      </c>
      <c r="B1572" t="s">
        <v>576</v>
      </c>
      <c r="C1572" t="s">
        <v>95</v>
      </c>
      <c r="D1572" t="s">
        <v>228</v>
      </c>
      <c r="E1572" s="2">
        <v>836.78</v>
      </c>
      <c r="F1572" s="2">
        <v>260</v>
      </c>
      <c r="G1572" s="2">
        <v>12</v>
      </c>
      <c r="H1572" s="2">
        <v>10041.36</v>
      </c>
      <c r="I1572">
        <v>1506.2</v>
      </c>
      <c r="J1572" s="2">
        <v>8535.16</v>
      </c>
      <c r="K1572" s="2">
        <v>8.5399999999999991</v>
      </c>
      <c r="L1572" s="2">
        <v>217562.8</v>
      </c>
      <c r="M1572" s="2">
        <v>-209027.64</v>
      </c>
      <c r="N1572" s="2">
        <v>-209.03</v>
      </c>
      <c r="O1572" s="3">
        <v>45366</v>
      </c>
      <c r="P1572" t="s">
        <v>87</v>
      </c>
      <c r="Q1572" t="s">
        <v>34</v>
      </c>
      <c r="R1572">
        <v>2024</v>
      </c>
      <c r="S1572" t="s">
        <v>577</v>
      </c>
      <c r="T1572" t="s">
        <v>97</v>
      </c>
      <c r="U1572" t="s">
        <v>29</v>
      </c>
    </row>
    <row r="1573" spans="1:21" x14ac:dyDescent="0.3">
      <c r="A1573" t="s">
        <v>38</v>
      </c>
      <c r="B1573" t="s">
        <v>478</v>
      </c>
      <c r="C1573" t="s">
        <v>56</v>
      </c>
      <c r="D1573" t="s">
        <v>228</v>
      </c>
      <c r="E1573" s="2">
        <v>299.33999999999997</v>
      </c>
      <c r="F1573" s="2">
        <v>120</v>
      </c>
      <c r="G1573" s="2">
        <v>300</v>
      </c>
      <c r="H1573" s="2">
        <v>89802</v>
      </c>
      <c r="I1573">
        <v>13470.3</v>
      </c>
      <c r="J1573" s="2">
        <v>76331.7</v>
      </c>
      <c r="K1573" s="2">
        <v>76.33</v>
      </c>
      <c r="L1573" s="2">
        <v>35920.800000000003</v>
      </c>
      <c r="M1573" s="2">
        <v>40410.9</v>
      </c>
      <c r="N1573" s="2">
        <v>40.409999999999997</v>
      </c>
      <c r="O1573" s="3">
        <v>45366</v>
      </c>
      <c r="P1573" t="s">
        <v>87</v>
      </c>
      <c r="Q1573" t="s">
        <v>34</v>
      </c>
      <c r="R1573">
        <v>2024</v>
      </c>
      <c r="S1573" t="s">
        <v>479</v>
      </c>
      <c r="T1573" t="s">
        <v>58</v>
      </c>
      <c r="U1573" t="s">
        <v>51</v>
      </c>
    </row>
    <row r="1574" spans="1:21" x14ac:dyDescent="0.3">
      <c r="A1574" t="s">
        <v>30</v>
      </c>
      <c r="B1574" t="s">
        <v>460</v>
      </c>
      <c r="C1574" t="s">
        <v>61</v>
      </c>
      <c r="D1574" t="s">
        <v>68</v>
      </c>
      <c r="E1574" s="2">
        <v>542.66</v>
      </c>
      <c r="F1574" s="2">
        <v>250</v>
      </c>
      <c r="G1574" s="2">
        <v>15</v>
      </c>
      <c r="H1574" s="2">
        <v>8139.9</v>
      </c>
      <c r="I1574">
        <v>407</v>
      </c>
      <c r="J1574" s="2">
        <v>7732.9</v>
      </c>
      <c r="K1574" s="2">
        <v>7.73</v>
      </c>
      <c r="L1574" s="2">
        <v>135665</v>
      </c>
      <c r="M1574" s="2">
        <v>-127932.1</v>
      </c>
      <c r="N1574" s="2">
        <v>-127.93</v>
      </c>
      <c r="O1574" s="3">
        <v>45367</v>
      </c>
      <c r="P1574" t="s">
        <v>87</v>
      </c>
      <c r="Q1574" t="s">
        <v>34</v>
      </c>
      <c r="R1574">
        <v>2024</v>
      </c>
      <c r="S1574" t="s">
        <v>461</v>
      </c>
      <c r="T1574" t="s">
        <v>64</v>
      </c>
      <c r="U1574" t="s">
        <v>51</v>
      </c>
    </row>
    <row r="1575" spans="1:21" x14ac:dyDescent="0.3">
      <c r="A1575" t="s">
        <v>21</v>
      </c>
      <c r="B1575" t="s">
        <v>576</v>
      </c>
      <c r="C1575" t="s">
        <v>67</v>
      </c>
      <c r="D1575" t="s">
        <v>158</v>
      </c>
      <c r="E1575" s="2">
        <v>2162.13</v>
      </c>
      <c r="F1575" s="2">
        <v>3</v>
      </c>
      <c r="G1575" s="2">
        <v>125</v>
      </c>
      <c r="H1575" s="2">
        <v>270266.25</v>
      </c>
      <c r="I1575">
        <v>27026.62</v>
      </c>
      <c r="J1575" s="2">
        <v>243239.63</v>
      </c>
      <c r="K1575" s="2">
        <v>243.24</v>
      </c>
      <c r="L1575" s="2">
        <v>6486.39</v>
      </c>
      <c r="M1575" s="2">
        <v>236753.24</v>
      </c>
      <c r="N1575" s="2">
        <v>236.75</v>
      </c>
      <c r="O1575" s="3">
        <v>45367</v>
      </c>
      <c r="P1575" t="s">
        <v>87</v>
      </c>
      <c r="Q1575" t="s">
        <v>34</v>
      </c>
      <c r="R1575">
        <v>2024</v>
      </c>
      <c r="S1575" t="s">
        <v>577</v>
      </c>
      <c r="T1575" t="s">
        <v>70</v>
      </c>
      <c r="U1575" t="s">
        <v>59</v>
      </c>
    </row>
    <row r="1576" spans="1:21" x14ac:dyDescent="0.3">
      <c r="A1576" t="s">
        <v>42</v>
      </c>
      <c r="B1576" t="s">
        <v>472</v>
      </c>
      <c r="C1576" t="s">
        <v>95</v>
      </c>
      <c r="D1576" t="s">
        <v>24</v>
      </c>
      <c r="E1576" s="2">
        <v>2119.61</v>
      </c>
      <c r="F1576" s="2">
        <v>260</v>
      </c>
      <c r="G1576" s="2">
        <v>350</v>
      </c>
      <c r="H1576" s="2">
        <v>741863.5</v>
      </c>
      <c r="I1576">
        <v>0</v>
      </c>
      <c r="J1576" s="2">
        <v>741863.5</v>
      </c>
      <c r="K1576" s="2">
        <v>741.86</v>
      </c>
      <c r="L1576" s="2">
        <v>551098.6</v>
      </c>
      <c r="M1576" s="2">
        <v>190764.9</v>
      </c>
      <c r="N1576" s="2">
        <v>190.76</v>
      </c>
      <c r="O1576" s="3">
        <v>45367</v>
      </c>
      <c r="P1576" t="s">
        <v>87</v>
      </c>
      <c r="Q1576" t="s">
        <v>34</v>
      </c>
      <c r="R1576">
        <v>2024</v>
      </c>
      <c r="S1576" t="s">
        <v>473</v>
      </c>
      <c r="T1576" t="s">
        <v>97</v>
      </c>
      <c r="U1576" t="s">
        <v>29</v>
      </c>
    </row>
    <row r="1577" spans="1:21" x14ac:dyDescent="0.3">
      <c r="A1577" t="s">
        <v>30</v>
      </c>
      <c r="B1577" t="s">
        <v>472</v>
      </c>
      <c r="C1577" t="s">
        <v>67</v>
      </c>
      <c r="D1577" t="s">
        <v>24</v>
      </c>
      <c r="E1577" s="2">
        <v>719.21</v>
      </c>
      <c r="F1577" s="2">
        <v>3</v>
      </c>
      <c r="G1577" s="2">
        <v>15</v>
      </c>
      <c r="H1577" s="2">
        <v>10788.15</v>
      </c>
      <c r="I1577">
        <v>0</v>
      </c>
      <c r="J1577" s="2">
        <v>10788.15</v>
      </c>
      <c r="K1577" s="2">
        <v>10.79</v>
      </c>
      <c r="L1577" s="2">
        <v>2157.63</v>
      </c>
      <c r="M1577" s="2">
        <v>8630.52</v>
      </c>
      <c r="N1577" s="2">
        <v>8.6300000000000008</v>
      </c>
      <c r="O1577" s="3">
        <v>45367</v>
      </c>
      <c r="P1577" t="s">
        <v>87</v>
      </c>
      <c r="Q1577" t="s">
        <v>34</v>
      </c>
      <c r="R1577">
        <v>2024</v>
      </c>
      <c r="S1577" t="s">
        <v>473</v>
      </c>
      <c r="T1577" t="s">
        <v>70</v>
      </c>
      <c r="U1577" t="s">
        <v>65</v>
      </c>
    </row>
    <row r="1578" spans="1:21" x14ac:dyDescent="0.3">
      <c r="A1578" t="s">
        <v>38</v>
      </c>
      <c r="B1578" t="s">
        <v>354</v>
      </c>
      <c r="C1578" t="s">
        <v>32</v>
      </c>
      <c r="D1578" t="s">
        <v>24</v>
      </c>
      <c r="E1578" s="2">
        <v>418.14</v>
      </c>
      <c r="F1578" s="2">
        <v>10</v>
      </c>
      <c r="G1578" s="2">
        <v>300</v>
      </c>
      <c r="H1578" s="2">
        <v>125442</v>
      </c>
      <c r="I1578">
        <v>0</v>
      </c>
      <c r="J1578" s="2">
        <v>125442</v>
      </c>
      <c r="K1578" s="2">
        <v>125.44</v>
      </c>
      <c r="L1578" s="2">
        <v>4181.3999999999996</v>
      </c>
      <c r="M1578" s="2">
        <v>121260.6</v>
      </c>
      <c r="N1578" s="2">
        <v>121.26</v>
      </c>
      <c r="O1578" s="3">
        <v>45367</v>
      </c>
      <c r="P1578" t="s">
        <v>87</v>
      </c>
      <c r="Q1578" t="s">
        <v>34</v>
      </c>
      <c r="R1578">
        <v>2024</v>
      </c>
      <c r="S1578" t="s">
        <v>355</v>
      </c>
      <c r="T1578" t="s">
        <v>36</v>
      </c>
      <c r="U1578" t="s">
        <v>59</v>
      </c>
    </row>
    <row r="1579" spans="1:21" x14ac:dyDescent="0.3">
      <c r="A1579" t="s">
        <v>21</v>
      </c>
      <c r="B1579" t="s">
        <v>538</v>
      </c>
      <c r="C1579" t="s">
        <v>56</v>
      </c>
      <c r="D1579" t="s">
        <v>158</v>
      </c>
      <c r="E1579" s="2">
        <v>2059.2199999999998</v>
      </c>
      <c r="F1579" s="2">
        <v>120</v>
      </c>
      <c r="G1579" s="2">
        <v>125</v>
      </c>
      <c r="H1579" s="2">
        <v>257402.5</v>
      </c>
      <c r="I1579">
        <v>25740.25</v>
      </c>
      <c r="J1579" s="2">
        <v>231662.25</v>
      </c>
      <c r="K1579" s="2">
        <v>231.66</v>
      </c>
      <c r="L1579" s="2">
        <v>247106.4</v>
      </c>
      <c r="M1579" s="2">
        <v>-15444.15</v>
      </c>
      <c r="N1579" s="2">
        <v>-15.44</v>
      </c>
      <c r="O1579" s="3">
        <v>45367</v>
      </c>
      <c r="P1579" t="s">
        <v>87</v>
      </c>
      <c r="Q1579" t="s">
        <v>34</v>
      </c>
      <c r="R1579">
        <v>2024</v>
      </c>
      <c r="S1579" t="s">
        <v>539</v>
      </c>
      <c r="T1579" t="s">
        <v>58</v>
      </c>
      <c r="U1579" t="s">
        <v>37</v>
      </c>
    </row>
    <row r="1580" spans="1:21" x14ac:dyDescent="0.3">
      <c r="A1580" t="s">
        <v>30</v>
      </c>
      <c r="B1580" t="s">
        <v>572</v>
      </c>
      <c r="C1580" t="s">
        <v>95</v>
      </c>
      <c r="D1580" t="s">
        <v>68</v>
      </c>
      <c r="E1580" s="2">
        <v>1647.03</v>
      </c>
      <c r="F1580" s="2">
        <v>260</v>
      </c>
      <c r="G1580" s="2">
        <v>15</v>
      </c>
      <c r="H1580" s="2">
        <v>24705.45</v>
      </c>
      <c r="I1580">
        <v>1235.27</v>
      </c>
      <c r="J1580" s="2">
        <v>23470.18</v>
      </c>
      <c r="K1580" s="2">
        <v>23.47</v>
      </c>
      <c r="L1580" s="2">
        <v>428227.8</v>
      </c>
      <c r="M1580" s="2">
        <v>-404757.62</v>
      </c>
      <c r="N1580" s="2">
        <v>-404.76</v>
      </c>
      <c r="O1580" s="3">
        <v>45368</v>
      </c>
      <c r="P1580" t="s">
        <v>87</v>
      </c>
      <c r="Q1580" t="s">
        <v>34</v>
      </c>
      <c r="R1580">
        <v>2024</v>
      </c>
      <c r="S1580" t="s">
        <v>573</v>
      </c>
      <c r="T1580" t="s">
        <v>97</v>
      </c>
      <c r="U1580" t="s">
        <v>41</v>
      </c>
    </row>
    <row r="1581" spans="1:21" x14ac:dyDescent="0.3">
      <c r="A1581" t="s">
        <v>38</v>
      </c>
      <c r="B1581" t="s">
        <v>534</v>
      </c>
      <c r="C1581" t="s">
        <v>56</v>
      </c>
      <c r="D1581" t="s">
        <v>158</v>
      </c>
      <c r="E1581" s="2">
        <v>417.17</v>
      </c>
      <c r="F1581" s="2">
        <v>120</v>
      </c>
      <c r="G1581" s="2">
        <v>300</v>
      </c>
      <c r="H1581" s="2">
        <v>125151</v>
      </c>
      <c r="I1581">
        <v>12515.1</v>
      </c>
      <c r="J1581" s="2">
        <v>112635.9</v>
      </c>
      <c r="K1581" s="2">
        <v>112.64</v>
      </c>
      <c r="L1581" s="2">
        <v>50060.4</v>
      </c>
      <c r="M1581" s="2">
        <v>62575.5</v>
      </c>
      <c r="N1581" s="2">
        <v>62.58</v>
      </c>
      <c r="O1581" s="3">
        <v>45368</v>
      </c>
      <c r="P1581" t="s">
        <v>87</v>
      </c>
      <c r="Q1581" t="s">
        <v>34</v>
      </c>
      <c r="R1581">
        <v>2024</v>
      </c>
      <c r="S1581" t="s">
        <v>535</v>
      </c>
      <c r="T1581" t="s">
        <v>58</v>
      </c>
      <c r="U1581" t="s">
        <v>54</v>
      </c>
    </row>
    <row r="1582" spans="1:21" x14ac:dyDescent="0.3">
      <c r="A1582" t="s">
        <v>47</v>
      </c>
      <c r="B1582" t="s">
        <v>600</v>
      </c>
      <c r="C1582" t="s">
        <v>67</v>
      </c>
      <c r="D1582" t="s">
        <v>158</v>
      </c>
      <c r="E1582" s="2">
        <v>1734.97</v>
      </c>
      <c r="F1582" s="2">
        <v>3</v>
      </c>
      <c r="G1582" s="2">
        <v>12</v>
      </c>
      <c r="H1582" s="2">
        <v>20819.64</v>
      </c>
      <c r="I1582">
        <v>2081.96</v>
      </c>
      <c r="J1582" s="2">
        <v>18737.68</v>
      </c>
      <c r="K1582" s="2">
        <v>18.739999999999998</v>
      </c>
      <c r="L1582" s="2">
        <v>5204.91</v>
      </c>
      <c r="M1582" s="2">
        <v>13532.77</v>
      </c>
      <c r="N1582" s="2">
        <v>13.53</v>
      </c>
      <c r="O1582" s="3">
        <v>45369</v>
      </c>
      <c r="P1582" t="s">
        <v>87</v>
      </c>
      <c r="Q1582" t="s">
        <v>34</v>
      </c>
      <c r="R1582">
        <v>2024</v>
      </c>
      <c r="S1582" t="s">
        <v>601</v>
      </c>
      <c r="T1582" t="s">
        <v>70</v>
      </c>
      <c r="U1582" t="s">
        <v>29</v>
      </c>
    </row>
    <row r="1583" spans="1:21" x14ac:dyDescent="0.3">
      <c r="A1583" t="s">
        <v>47</v>
      </c>
      <c r="B1583" t="s">
        <v>332</v>
      </c>
      <c r="C1583" t="s">
        <v>56</v>
      </c>
      <c r="D1583" t="s">
        <v>158</v>
      </c>
      <c r="E1583" s="2">
        <v>1668.21</v>
      </c>
      <c r="F1583" s="2">
        <v>120</v>
      </c>
      <c r="G1583" s="2">
        <v>12</v>
      </c>
      <c r="H1583" s="2">
        <v>20018.52</v>
      </c>
      <c r="I1583">
        <v>2001.85</v>
      </c>
      <c r="J1583" s="2">
        <v>18016.669999999998</v>
      </c>
      <c r="K1583" s="2">
        <v>18.02</v>
      </c>
      <c r="L1583" s="2">
        <v>200185.2</v>
      </c>
      <c r="M1583" s="2">
        <v>-182168.53</v>
      </c>
      <c r="N1583" s="2">
        <v>-182.17</v>
      </c>
      <c r="O1583" s="3">
        <v>45369</v>
      </c>
      <c r="P1583" t="s">
        <v>87</v>
      </c>
      <c r="Q1583" t="s">
        <v>34</v>
      </c>
      <c r="R1583">
        <v>2024</v>
      </c>
      <c r="S1583" t="s">
        <v>333</v>
      </c>
      <c r="T1583" t="s">
        <v>58</v>
      </c>
      <c r="U1583" t="s">
        <v>59</v>
      </c>
    </row>
    <row r="1584" spans="1:21" x14ac:dyDescent="0.3">
      <c r="A1584" t="s">
        <v>30</v>
      </c>
      <c r="B1584" t="s">
        <v>412</v>
      </c>
      <c r="C1584" t="s">
        <v>23</v>
      </c>
      <c r="D1584" t="s">
        <v>68</v>
      </c>
      <c r="E1584" s="2">
        <v>731.83</v>
      </c>
      <c r="F1584" s="2">
        <v>5</v>
      </c>
      <c r="G1584" s="2">
        <v>15</v>
      </c>
      <c r="H1584" s="2">
        <v>10977.45</v>
      </c>
      <c r="I1584">
        <v>548.87</v>
      </c>
      <c r="J1584" s="2">
        <v>10428.58</v>
      </c>
      <c r="K1584" s="2">
        <v>10.43</v>
      </c>
      <c r="L1584" s="2">
        <v>3659.15</v>
      </c>
      <c r="M1584" s="2">
        <v>6769.43</v>
      </c>
      <c r="N1584" s="2">
        <v>6.77</v>
      </c>
      <c r="O1584" s="3">
        <v>45370</v>
      </c>
      <c r="P1584" t="s">
        <v>87</v>
      </c>
      <c r="Q1584" t="s">
        <v>34</v>
      </c>
      <c r="R1584">
        <v>2024</v>
      </c>
      <c r="S1584" t="s">
        <v>413</v>
      </c>
      <c r="T1584" t="s">
        <v>28</v>
      </c>
      <c r="U1584" t="s">
        <v>46</v>
      </c>
    </row>
    <row r="1585" spans="1:21" x14ac:dyDescent="0.3">
      <c r="A1585" t="s">
        <v>47</v>
      </c>
      <c r="B1585" t="s">
        <v>604</v>
      </c>
      <c r="C1585" t="s">
        <v>67</v>
      </c>
      <c r="D1585" t="s">
        <v>24</v>
      </c>
      <c r="E1585" s="2">
        <v>1126.02</v>
      </c>
      <c r="F1585" s="2">
        <v>3</v>
      </c>
      <c r="G1585" s="2">
        <v>12</v>
      </c>
      <c r="H1585" s="2">
        <v>13512.24</v>
      </c>
      <c r="I1585">
        <v>0</v>
      </c>
      <c r="J1585" s="2">
        <v>13512.24</v>
      </c>
      <c r="K1585" s="2">
        <v>13.51</v>
      </c>
      <c r="L1585" s="2">
        <v>3378.06</v>
      </c>
      <c r="M1585" s="2">
        <v>10134.18</v>
      </c>
      <c r="N1585" s="2">
        <v>10.130000000000001</v>
      </c>
      <c r="O1585" s="3">
        <v>45371</v>
      </c>
      <c r="P1585" t="s">
        <v>87</v>
      </c>
      <c r="Q1585" t="s">
        <v>34</v>
      </c>
      <c r="R1585">
        <v>2024</v>
      </c>
      <c r="S1585" t="s">
        <v>605</v>
      </c>
      <c r="T1585" t="s">
        <v>70</v>
      </c>
      <c r="U1585" t="s">
        <v>37</v>
      </c>
    </row>
    <row r="1586" spans="1:21" x14ac:dyDescent="0.3">
      <c r="A1586" t="s">
        <v>30</v>
      </c>
      <c r="B1586" t="s">
        <v>484</v>
      </c>
      <c r="C1586" t="s">
        <v>23</v>
      </c>
      <c r="D1586" t="s">
        <v>228</v>
      </c>
      <c r="E1586" s="2">
        <v>1022.31</v>
      </c>
      <c r="F1586" s="2">
        <v>5</v>
      </c>
      <c r="G1586" s="2">
        <v>15</v>
      </c>
      <c r="H1586" s="2">
        <v>15334.65</v>
      </c>
      <c r="I1586">
        <v>2300.1999999999998</v>
      </c>
      <c r="J1586" s="2">
        <v>13034.45</v>
      </c>
      <c r="K1586" s="2">
        <v>13.03</v>
      </c>
      <c r="L1586" s="2">
        <v>5111.55</v>
      </c>
      <c r="M1586" s="2">
        <v>7922.9</v>
      </c>
      <c r="N1586" s="2">
        <v>7.92</v>
      </c>
      <c r="O1586" s="3">
        <v>45371</v>
      </c>
      <c r="P1586" t="s">
        <v>87</v>
      </c>
      <c r="Q1586" t="s">
        <v>34</v>
      </c>
      <c r="R1586">
        <v>2024</v>
      </c>
      <c r="S1586" t="s">
        <v>485</v>
      </c>
      <c r="T1586" t="s">
        <v>28</v>
      </c>
      <c r="U1586" t="s">
        <v>54</v>
      </c>
    </row>
    <row r="1587" spans="1:21" x14ac:dyDescent="0.3">
      <c r="A1587" t="s">
        <v>42</v>
      </c>
      <c r="B1587" t="s">
        <v>332</v>
      </c>
      <c r="C1587" t="s">
        <v>67</v>
      </c>
      <c r="D1587" t="s">
        <v>158</v>
      </c>
      <c r="E1587" s="2">
        <v>1516.62</v>
      </c>
      <c r="F1587" s="2">
        <v>3</v>
      </c>
      <c r="G1587" s="2">
        <v>350</v>
      </c>
      <c r="H1587" s="2">
        <v>530817</v>
      </c>
      <c r="I1587">
        <v>53081.7</v>
      </c>
      <c r="J1587" s="2">
        <v>477735.3</v>
      </c>
      <c r="K1587" s="2">
        <v>477.74</v>
      </c>
      <c r="L1587" s="2">
        <v>4549.8599999999997</v>
      </c>
      <c r="M1587" s="2">
        <v>473185.44</v>
      </c>
      <c r="N1587" s="2">
        <v>473.19</v>
      </c>
      <c r="O1587" s="3">
        <v>45372</v>
      </c>
      <c r="P1587" t="s">
        <v>87</v>
      </c>
      <c r="Q1587" t="s">
        <v>34</v>
      </c>
      <c r="R1587">
        <v>2024</v>
      </c>
      <c r="S1587" t="s">
        <v>333</v>
      </c>
      <c r="T1587" t="s">
        <v>70</v>
      </c>
      <c r="U1587" t="s">
        <v>51</v>
      </c>
    </row>
    <row r="1588" spans="1:21" x14ac:dyDescent="0.3">
      <c r="A1588" t="s">
        <v>21</v>
      </c>
      <c r="B1588" t="s">
        <v>406</v>
      </c>
      <c r="C1588" t="s">
        <v>32</v>
      </c>
      <c r="D1588" t="s">
        <v>68</v>
      </c>
      <c r="E1588" s="2">
        <v>2713.63</v>
      </c>
      <c r="F1588" s="2">
        <v>10</v>
      </c>
      <c r="G1588" s="2">
        <v>125</v>
      </c>
      <c r="H1588" s="2">
        <v>339203.75</v>
      </c>
      <c r="I1588">
        <v>16960.189999999999</v>
      </c>
      <c r="J1588" s="2">
        <v>322243.56</v>
      </c>
      <c r="K1588" s="2">
        <v>322.24</v>
      </c>
      <c r="L1588" s="2">
        <v>27136.3</v>
      </c>
      <c r="M1588" s="2">
        <v>295107.26</v>
      </c>
      <c r="N1588" s="2">
        <v>295.11</v>
      </c>
      <c r="O1588" s="3">
        <v>45373</v>
      </c>
      <c r="P1588" t="s">
        <v>87</v>
      </c>
      <c r="Q1588" t="s">
        <v>34</v>
      </c>
      <c r="R1588">
        <v>2024</v>
      </c>
      <c r="S1588" t="s">
        <v>407</v>
      </c>
      <c r="T1588" t="s">
        <v>36</v>
      </c>
      <c r="U1588" t="s">
        <v>41</v>
      </c>
    </row>
    <row r="1589" spans="1:21" x14ac:dyDescent="0.3">
      <c r="A1589" t="s">
        <v>38</v>
      </c>
      <c r="B1589" t="s">
        <v>616</v>
      </c>
      <c r="C1589" t="s">
        <v>32</v>
      </c>
      <c r="D1589" t="s">
        <v>68</v>
      </c>
      <c r="E1589" s="2">
        <v>304.17</v>
      </c>
      <c r="F1589" s="2">
        <v>10</v>
      </c>
      <c r="G1589" s="2">
        <v>300</v>
      </c>
      <c r="H1589" s="2">
        <v>91251</v>
      </c>
      <c r="I1589">
        <v>4562.55</v>
      </c>
      <c r="J1589" s="2">
        <v>86688.45</v>
      </c>
      <c r="K1589" s="2">
        <v>86.69</v>
      </c>
      <c r="L1589" s="2">
        <v>3041.7</v>
      </c>
      <c r="M1589" s="2">
        <v>83646.75</v>
      </c>
      <c r="N1589" s="2">
        <v>83.65</v>
      </c>
      <c r="O1589" s="3">
        <v>45373</v>
      </c>
      <c r="P1589" t="s">
        <v>87</v>
      </c>
      <c r="Q1589" t="s">
        <v>34</v>
      </c>
      <c r="R1589">
        <v>2024</v>
      </c>
      <c r="S1589" t="s">
        <v>617</v>
      </c>
      <c r="T1589" t="s">
        <v>36</v>
      </c>
      <c r="U1589" t="s">
        <v>37</v>
      </c>
    </row>
    <row r="1590" spans="1:21" x14ac:dyDescent="0.3">
      <c r="A1590" t="s">
        <v>21</v>
      </c>
      <c r="B1590" t="s">
        <v>488</v>
      </c>
      <c r="C1590" t="s">
        <v>23</v>
      </c>
      <c r="D1590" t="s">
        <v>24</v>
      </c>
      <c r="E1590" s="2">
        <v>2549.38</v>
      </c>
      <c r="F1590" s="2">
        <v>5</v>
      </c>
      <c r="G1590" s="2">
        <v>125</v>
      </c>
      <c r="H1590" s="2">
        <v>318672.5</v>
      </c>
      <c r="I1590">
        <v>0</v>
      </c>
      <c r="J1590" s="2">
        <v>318672.5</v>
      </c>
      <c r="K1590" s="2">
        <v>318.67</v>
      </c>
      <c r="L1590" s="2">
        <v>12746.9</v>
      </c>
      <c r="M1590" s="2">
        <v>305925.59999999998</v>
      </c>
      <c r="N1590" s="2">
        <v>305.93</v>
      </c>
      <c r="O1590" s="3">
        <v>45373</v>
      </c>
      <c r="P1590" t="s">
        <v>87</v>
      </c>
      <c r="Q1590" t="s">
        <v>34</v>
      </c>
      <c r="R1590">
        <v>2024</v>
      </c>
      <c r="S1590" t="s">
        <v>489</v>
      </c>
      <c r="T1590" t="s">
        <v>28</v>
      </c>
      <c r="U1590" t="s">
        <v>59</v>
      </c>
    </row>
    <row r="1591" spans="1:21" x14ac:dyDescent="0.3">
      <c r="A1591" t="s">
        <v>30</v>
      </c>
      <c r="B1591" t="s">
        <v>360</v>
      </c>
      <c r="C1591" t="s">
        <v>23</v>
      </c>
      <c r="D1591" t="s">
        <v>24</v>
      </c>
      <c r="E1591" s="2">
        <v>1689.58</v>
      </c>
      <c r="F1591" s="2">
        <v>5</v>
      </c>
      <c r="G1591" s="2">
        <v>15</v>
      </c>
      <c r="H1591" s="2">
        <v>25343.7</v>
      </c>
      <c r="I1591">
        <v>0</v>
      </c>
      <c r="J1591" s="2">
        <v>25343.7</v>
      </c>
      <c r="K1591" s="2">
        <v>25.34</v>
      </c>
      <c r="L1591" s="2">
        <v>8447.9</v>
      </c>
      <c r="M1591" s="2">
        <v>16895.8</v>
      </c>
      <c r="N1591" s="2">
        <v>16.899999999999999</v>
      </c>
      <c r="O1591" s="3">
        <v>45373</v>
      </c>
      <c r="P1591" t="s">
        <v>87</v>
      </c>
      <c r="Q1591" t="s">
        <v>34</v>
      </c>
      <c r="R1591">
        <v>2024</v>
      </c>
      <c r="S1591" t="s">
        <v>361</v>
      </c>
      <c r="T1591" t="s">
        <v>28</v>
      </c>
      <c r="U1591" t="s">
        <v>29</v>
      </c>
    </row>
    <row r="1592" spans="1:21" x14ac:dyDescent="0.3">
      <c r="A1592" t="s">
        <v>21</v>
      </c>
      <c r="B1592" t="s">
        <v>560</v>
      </c>
      <c r="C1592" t="s">
        <v>56</v>
      </c>
      <c r="D1592" t="s">
        <v>24</v>
      </c>
      <c r="E1592" s="2">
        <v>1132.49</v>
      </c>
      <c r="F1592" s="2">
        <v>120</v>
      </c>
      <c r="G1592" s="2">
        <v>125</v>
      </c>
      <c r="H1592" s="2">
        <v>141561.25</v>
      </c>
      <c r="I1592">
        <v>0</v>
      </c>
      <c r="J1592" s="2">
        <v>141561.25</v>
      </c>
      <c r="K1592" s="2">
        <v>141.56</v>
      </c>
      <c r="L1592" s="2">
        <v>135898.79999999999</v>
      </c>
      <c r="M1592" s="2">
        <v>5662.45</v>
      </c>
      <c r="N1592" s="2">
        <v>5.66</v>
      </c>
      <c r="O1592" s="3">
        <v>45373</v>
      </c>
      <c r="P1592" t="s">
        <v>87</v>
      </c>
      <c r="Q1592" t="s">
        <v>34</v>
      </c>
      <c r="R1592">
        <v>2024</v>
      </c>
      <c r="S1592" t="s">
        <v>561</v>
      </c>
      <c r="T1592" t="s">
        <v>58</v>
      </c>
      <c r="U1592" t="s">
        <v>29</v>
      </c>
    </row>
    <row r="1593" spans="1:21" x14ac:dyDescent="0.3">
      <c r="A1593" t="s">
        <v>21</v>
      </c>
      <c r="B1593" t="s">
        <v>600</v>
      </c>
      <c r="C1593" t="s">
        <v>67</v>
      </c>
      <c r="D1593" t="s">
        <v>68</v>
      </c>
      <c r="E1593" s="2">
        <v>2175.21</v>
      </c>
      <c r="F1593" s="2">
        <v>3</v>
      </c>
      <c r="G1593" s="2">
        <v>125</v>
      </c>
      <c r="H1593" s="2">
        <v>271901.25</v>
      </c>
      <c r="I1593">
        <v>13595.06</v>
      </c>
      <c r="J1593" s="2">
        <v>258306.19</v>
      </c>
      <c r="K1593" s="2">
        <v>258.31</v>
      </c>
      <c r="L1593" s="2">
        <v>6525.63</v>
      </c>
      <c r="M1593" s="2">
        <v>251780.56</v>
      </c>
      <c r="N1593" s="2">
        <v>251.78</v>
      </c>
      <c r="O1593" s="3">
        <v>45373</v>
      </c>
      <c r="P1593" t="s">
        <v>87</v>
      </c>
      <c r="Q1593" t="s">
        <v>34</v>
      </c>
      <c r="R1593">
        <v>2024</v>
      </c>
      <c r="S1593" t="s">
        <v>601</v>
      </c>
      <c r="T1593" t="s">
        <v>70</v>
      </c>
      <c r="U1593" t="s">
        <v>46</v>
      </c>
    </row>
    <row r="1594" spans="1:21" x14ac:dyDescent="0.3">
      <c r="A1594" t="s">
        <v>38</v>
      </c>
      <c r="B1594" t="s">
        <v>470</v>
      </c>
      <c r="C1594" t="s">
        <v>23</v>
      </c>
      <c r="D1594" t="s">
        <v>24</v>
      </c>
      <c r="E1594" s="2">
        <v>316.45</v>
      </c>
      <c r="F1594" s="2">
        <v>5</v>
      </c>
      <c r="G1594" s="2">
        <v>300</v>
      </c>
      <c r="H1594" s="2">
        <v>94935</v>
      </c>
      <c r="I1594">
        <v>0</v>
      </c>
      <c r="J1594" s="2">
        <v>94935</v>
      </c>
      <c r="K1594" s="2">
        <v>94.94</v>
      </c>
      <c r="L1594" s="2">
        <v>1582.25</v>
      </c>
      <c r="M1594" s="2">
        <v>93352.75</v>
      </c>
      <c r="N1594" s="2">
        <v>93.35</v>
      </c>
      <c r="O1594" s="3">
        <v>45373</v>
      </c>
      <c r="P1594" t="s">
        <v>87</v>
      </c>
      <c r="Q1594" t="s">
        <v>34</v>
      </c>
      <c r="R1594">
        <v>2024</v>
      </c>
      <c r="S1594" t="s">
        <v>471</v>
      </c>
      <c r="T1594" t="s">
        <v>28</v>
      </c>
      <c r="U1594" t="s">
        <v>51</v>
      </c>
    </row>
    <row r="1595" spans="1:21" x14ac:dyDescent="0.3">
      <c r="A1595" t="s">
        <v>38</v>
      </c>
      <c r="B1595" t="s">
        <v>438</v>
      </c>
      <c r="C1595" t="s">
        <v>56</v>
      </c>
      <c r="D1595" t="s">
        <v>68</v>
      </c>
      <c r="E1595" s="2">
        <v>884.11</v>
      </c>
      <c r="F1595" s="2">
        <v>120</v>
      </c>
      <c r="G1595" s="2">
        <v>300</v>
      </c>
      <c r="H1595" s="2">
        <v>265233</v>
      </c>
      <c r="I1595">
        <v>13261.65</v>
      </c>
      <c r="J1595" s="2">
        <v>251971.35</v>
      </c>
      <c r="K1595" s="2">
        <v>251.97</v>
      </c>
      <c r="L1595" s="2">
        <v>106093.2</v>
      </c>
      <c r="M1595" s="2">
        <v>145878.15</v>
      </c>
      <c r="N1595" s="2">
        <v>145.88</v>
      </c>
      <c r="O1595" s="3">
        <v>45374</v>
      </c>
      <c r="P1595" t="s">
        <v>87</v>
      </c>
      <c r="Q1595" t="s">
        <v>34</v>
      </c>
      <c r="R1595">
        <v>2024</v>
      </c>
      <c r="S1595" t="s">
        <v>439</v>
      </c>
      <c r="T1595" t="s">
        <v>58</v>
      </c>
      <c r="U1595" t="s">
        <v>46</v>
      </c>
    </row>
    <row r="1596" spans="1:21" x14ac:dyDescent="0.3">
      <c r="A1596" t="s">
        <v>47</v>
      </c>
      <c r="B1596" t="s">
        <v>464</v>
      </c>
      <c r="C1596" t="s">
        <v>23</v>
      </c>
      <c r="D1596" t="s">
        <v>24</v>
      </c>
      <c r="E1596" s="2">
        <v>1729.38</v>
      </c>
      <c r="F1596" s="2">
        <v>5</v>
      </c>
      <c r="G1596" s="2">
        <v>12</v>
      </c>
      <c r="H1596" s="2">
        <v>20752.560000000001</v>
      </c>
      <c r="I1596">
        <v>0</v>
      </c>
      <c r="J1596" s="2">
        <v>20752.560000000001</v>
      </c>
      <c r="K1596" s="2">
        <v>20.75</v>
      </c>
      <c r="L1596" s="2">
        <v>8646.9</v>
      </c>
      <c r="M1596" s="2">
        <v>12105.66</v>
      </c>
      <c r="N1596" s="2">
        <v>12.11</v>
      </c>
      <c r="O1596" s="3">
        <v>45375</v>
      </c>
      <c r="P1596" t="s">
        <v>87</v>
      </c>
      <c r="Q1596" t="s">
        <v>34</v>
      </c>
      <c r="R1596">
        <v>2024</v>
      </c>
      <c r="S1596" t="s">
        <v>465</v>
      </c>
      <c r="T1596" t="s">
        <v>28</v>
      </c>
      <c r="U1596" t="s">
        <v>29</v>
      </c>
    </row>
    <row r="1597" spans="1:21" x14ac:dyDescent="0.3">
      <c r="A1597" t="s">
        <v>30</v>
      </c>
      <c r="B1597" t="s">
        <v>606</v>
      </c>
      <c r="C1597" t="s">
        <v>95</v>
      </c>
      <c r="D1597" t="s">
        <v>68</v>
      </c>
      <c r="E1597" s="2">
        <v>1946.4</v>
      </c>
      <c r="F1597" s="2">
        <v>260</v>
      </c>
      <c r="G1597" s="2">
        <v>15</v>
      </c>
      <c r="H1597" s="2">
        <v>29196</v>
      </c>
      <c r="I1597">
        <v>1459.8</v>
      </c>
      <c r="J1597" s="2">
        <v>27736.2</v>
      </c>
      <c r="K1597" s="2">
        <v>27.74</v>
      </c>
      <c r="L1597" s="2">
        <v>506064</v>
      </c>
      <c r="M1597" s="2">
        <v>-478327.8</v>
      </c>
      <c r="N1597" s="2">
        <v>-478.33</v>
      </c>
      <c r="O1597" s="3">
        <v>45375</v>
      </c>
      <c r="P1597" t="s">
        <v>87</v>
      </c>
      <c r="Q1597" t="s">
        <v>34</v>
      </c>
      <c r="R1597">
        <v>2024</v>
      </c>
      <c r="S1597" t="s">
        <v>607</v>
      </c>
      <c r="T1597" t="s">
        <v>97</v>
      </c>
      <c r="U1597" t="s">
        <v>41</v>
      </c>
    </row>
    <row r="1598" spans="1:21" x14ac:dyDescent="0.3">
      <c r="A1598" t="s">
        <v>21</v>
      </c>
      <c r="B1598" t="s">
        <v>480</v>
      </c>
      <c r="C1598" t="s">
        <v>95</v>
      </c>
      <c r="D1598" t="s">
        <v>24</v>
      </c>
      <c r="E1598" s="2">
        <v>2848.46</v>
      </c>
      <c r="F1598" s="2">
        <v>260</v>
      </c>
      <c r="G1598" s="2">
        <v>125</v>
      </c>
      <c r="H1598" s="2">
        <v>356057.5</v>
      </c>
      <c r="I1598">
        <v>0</v>
      </c>
      <c r="J1598" s="2">
        <v>356057.5</v>
      </c>
      <c r="K1598" s="2">
        <v>356.06</v>
      </c>
      <c r="L1598" s="2">
        <v>740599.6</v>
      </c>
      <c r="M1598" s="2">
        <v>-384542.1</v>
      </c>
      <c r="N1598" s="2">
        <v>-384.54</v>
      </c>
      <c r="O1598" s="3">
        <v>45375</v>
      </c>
      <c r="P1598" t="s">
        <v>87</v>
      </c>
      <c r="Q1598" t="s">
        <v>34</v>
      </c>
      <c r="R1598">
        <v>2024</v>
      </c>
      <c r="S1598" t="s">
        <v>481</v>
      </c>
      <c r="T1598" t="s">
        <v>97</v>
      </c>
      <c r="U1598" t="s">
        <v>65</v>
      </c>
    </row>
    <row r="1599" spans="1:21" x14ac:dyDescent="0.3">
      <c r="A1599" t="s">
        <v>47</v>
      </c>
      <c r="B1599" t="s">
        <v>378</v>
      </c>
      <c r="C1599" t="s">
        <v>32</v>
      </c>
      <c r="D1599" t="s">
        <v>228</v>
      </c>
      <c r="E1599" s="2">
        <v>1510.29</v>
      </c>
      <c r="F1599" s="2">
        <v>10</v>
      </c>
      <c r="G1599" s="2">
        <v>12</v>
      </c>
      <c r="H1599" s="2">
        <v>18123.48</v>
      </c>
      <c r="I1599">
        <v>2718.52</v>
      </c>
      <c r="J1599" s="2">
        <v>15404.96</v>
      </c>
      <c r="K1599" s="2">
        <v>15.4</v>
      </c>
      <c r="L1599" s="2">
        <v>15102.9</v>
      </c>
      <c r="M1599" s="2">
        <v>302.06</v>
      </c>
      <c r="N1599" s="2">
        <v>0.3</v>
      </c>
      <c r="O1599" s="3">
        <v>45375</v>
      </c>
      <c r="P1599" t="s">
        <v>87</v>
      </c>
      <c r="Q1599" t="s">
        <v>34</v>
      </c>
      <c r="R1599">
        <v>2024</v>
      </c>
      <c r="S1599" t="s">
        <v>379</v>
      </c>
      <c r="T1599" t="s">
        <v>36</v>
      </c>
      <c r="U1599" t="s">
        <v>37</v>
      </c>
    </row>
    <row r="1600" spans="1:21" x14ac:dyDescent="0.3">
      <c r="A1600" t="s">
        <v>38</v>
      </c>
      <c r="B1600" t="s">
        <v>602</v>
      </c>
      <c r="C1600" t="s">
        <v>61</v>
      </c>
      <c r="D1600" t="s">
        <v>228</v>
      </c>
      <c r="E1600" s="2">
        <v>371.42</v>
      </c>
      <c r="F1600" s="2">
        <v>250</v>
      </c>
      <c r="G1600" s="2">
        <v>300</v>
      </c>
      <c r="H1600" s="2">
        <v>111426</v>
      </c>
      <c r="I1600">
        <v>16713.900000000001</v>
      </c>
      <c r="J1600" s="2">
        <v>94712.1</v>
      </c>
      <c r="K1600" s="2">
        <v>94.71</v>
      </c>
      <c r="L1600" s="2">
        <v>92855</v>
      </c>
      <c r="M1600" s="2">
        <v>1857.1</v>
      </c>
      <c r="N1600" s="2">
        <v>1.86</v>
      </c>
      <c r="O1600" s="3">
        <v>45376</v>
      </c>
      <c r="P1600" t="s">
        <v>87</v>
      </c>
      <c r="Q1600" t="s">
        <v>34</v>
      </c>
      <c r="R1600">
        <v>2024</v>
      </c>
      <c r="S1600" t="s">
        <v>603</v>
      </c>
      <c r="T1600" t="s">
        <v>64</v>
      </c>
      <c r="U1600" t="s">
        <v>46</v>
      </c>
    </row>
    <row r="1601" spans="1:21" x14ac:dyDescent="0.3">
      <c r="A1601" t="s">
        <v>21</v>
      </c>
      <c r="B1601" t="s">
        <v>588</v>
      </c>
      <c r="C1601" t="s">
        <v>56</v>
      </c>
      <c r="D1601" t="s">
        <v>24</v>
      </c>
      <c r="E1601" s="2">
        <v>1931.8</v>
      </c>
      <c r="F1601" s="2">
        <v>120</v>
      </c>
      <c r="G1601" s="2">
        <v>125</v>
      </c>
      <c r="H1601" s="2">
        <v>241475</v>
      </c>
      <c r="I1601">
        <v>0</v>
      </c>
      <c r="J1601" s="2">
        <v>241475</v>
      </c>
      <c r="K1601" s="2">
        <v>241.47</v>
      </c>
      <c r="L1601" s="2">
        <v>231816</v>
      </c>
      <c r="M1601" s="2">
        <v>9659</v>
      </c>
      <c r="N1601" s="2">
        <v>9.66</v>
      </c>
      <c r="O1601" s="3">
        <v>45376</v>
      </c>
      <c r="P1601" t="s">
        <v>87</v>
      </c>
      <c r="Q1601" t="s">
        <v>34</v>
      </c>
      <c r="R1601">
        <v>2024</v>
      </c>
      <c r="S1601" t="s">
        <v>589</v>
      </c>
      <c r="T1601" t="s">
        <v>58</v>
      </c>
      <c r="U1601" t="s">
        <v>41</v>
      </c>
    </row>
    <row r="1602" spans="1:21" x14ac:dyDescent="0.3">
      <c r="A1602" t="s">
        <v>38</v>
      </c>
      <c r="B1602" t="s">
        <v>576</v>
      </c>
      <c r="C1602" t="s">
        <v>95</v>
      </c>
      <c r="D1602" t="s">
        <v>158</v>
      </c>
      <c r="E1602" s="2">
        <v>645.71</v>
      </c>
      <c r="F1602" s="2">
        <v>260</v>
      </c>
      <c r="G1602" s="2">
        <v>300</v>
      </c>
      <c r="H1602" s="2">
        <v>193713</v>
      </c>
      <c r="I1602">
        <v>19371.3</v>
      </c>
      <c r="J1602" s="2">
        <v>174341.7</v>
      </c>
      <c r="K1602" s="2">
        <v>174.34</v>
      </c>
      <c r="L1602" s="2">
        <v>167884.6</v>
      </c>
      <c r="M1602" s="2">
        <v>6457.1</v>
      </c>
      <c r="N1602" s="2">
        <v>6.46</v>
      </c>
      <c r="O1602" s="3">
        <v>45377</v>
      </c>
      <c r="P1602" t="s">
        <v>87</v>
      </c>
      <c r="Q1602" t="s">
        <v>34</v>
      </c>
      <c r="R1602">
        <v>2024</v>
      </c>
      <c r="S1602" t="s">
        <v>577</v>
      </c>
      <c r="T1602" t="s">
        <v>97</v>
      </c>
      <c r="U1602" t="s">
        <v>29</v>
      </c>
    </row>
    <row r="1603" spans="1:21" x14ac:dyDescent="0.3">
      <c r="A1603" t="s">
        <v>38</v>
      </c>
      <c r="B1603" t="s">
        <v>548</v>
      </c>
      <c r="C1603" t="s">
        <v>61</v>
      </c>
      <c r="D1603" t="s">
        <v>24</v>
      </c>
      <c r="E1603" s="2">
        <v>507.82</v>
      </c>
      <c r="F1603" s="2">
        <v>250</v>
      </c>
      <c r="G1603" s="2">
        <v>300</v>
      </c>
      <c r="H1603" s="2">
        <v>152346</v>
      </c>
      <c r="I1603">
        <v>0</v>
      </c>
      <c r="J1603" s="2">
        <v>152346</v>
      </c>
      <c r="K1603" s="2">
        <v>152.35</v>
      </c>
      <c r="L1603" s="2">
        <v>126955</v>
      </c>
      <c r="M1603" s="2">
        <v>25391</v>
      </c>
      <c r="N1603" s="2">
        <v>25.39</v>
      </c>
      <c r="O1603" s="3">
        <v>45377</v>
      </c>
      <c r="P1603" t="s">
        <v>87</v>
      </c>
      <c r="Q1603" t="s">
        <v>34</v>
      </c>
      <c r="R1603">
        <v>2024</v>
      </c>
      <c r="S1603" t="s">
        <v>549</v>
      </c>
      <c r="T1603" t="s">
        <v>64</v>
      </c>
      <c r="U1603" t="s">
        <v>65</v>
      </c>
    </row>
    <row r="1604" spans="1:21" x14ac:dyDescent="0.3">
      <c r="A1604" t="s">
        <v>42</v>
      </c>
      <c r="B1604" t="s">
        <v>562</v>
      </c>
      <c r="C1604" t="s">
        <v>32</v>
      </c>
      <c r="D1604" t="s">
        <v>228</v>
      </c>
      <c r="E1604" s="2">
        <v>1871.77</v>
      </c>
      <c r="F1604" s="2">
        <v>10</v>
      </c>
      <c r="G1604" s="2">
        <v>350</v>
      </c>
      <c r="H1604" s="2">
        <v>655119.5</v>
      </c>
      <c r="I1604">
        <v>98267.93</v>
      </c>
      <c r="J1604" s="2">
        <v>556851.56999999995</v>
      </c>
      <c r="K1604" s="2">
        <v>556.85</v>
      </c>
      <c r="L1604" s="2">
        <v>18717.7</v>
      </c>
      <c r="M1604" s="2">
        <v>538133.87</v>
      </c>
      <c r="N1604" s="2">
        <v>538.13</v>
      </c>
      <c r="O1604" s="3">
        <v>45377</v>
      </c>
      <c r="P1604" t="s">
        <v>87</v>
      </c>
      <c r="Q1604" t="s">
        <v>34</v>
      </c>
      <c r="R1604">
        <v>2024</v>
      </c>
      <c r="S1604" t="s">
        <v>563</v>
      </c>
      <c r="T1604" t="s">
        <v>36</v>
      </c>
      <c r="U1604" t="s">
        <v>59</v>
      </c>
    </row>
    <row r="1605" spans="1:21" x14ac:dyDescent="0.3">
      <c r="A1605" t="s">
        <v>21</v>
      </c>
      <c r="B1605" t="s">
        <v>604</v>
      </c>
      <c r="C1605" t="s">
        <v>61</v>
      </c>
      <c r="D1605" t="s">
        <v>158</v>
      </c>
      <c r="E1605" s="2">
        <v>1358.59</v>
      </c>
      <c r="F1605" s="2">
        <v>250</v>
      </c>
      <c r="G1605" s="2">
        <v>125</v>
      </c>
      <c r="H1605" s="2">
        <v>169823.75</v>
      </c>
      <c r="I1605">
        <v>16982.38</v>
      </c>
      <c r="J1605" s="2">
        <v>152841.37</v>
      </c>
      <c r="K1605" s="2">
        <v>152.84</v>
      </c>
      <c r="L1605" s="2">
        <v>339647.5</v>
      </c>
      <c r="M1605" s="2">
        <v>-186806.13</v>
      </c>
      <c r="N1605" s="2">
        <v>-186.81</v>
      </c>
      <c r="O1605" s="3">
        <v>45378</v>
      </c>
      <c r="P1605" t="s">
        <v>87</v>
      </c>
      <c r="Q1605" t="s">
        <v>34</v>
      </c>
      <c r="R1605">
        <v>2024</v>
      </c>
      <c r="S1605" t="s">
        <v>605</v>
      </c>
      <c r="T1605" t="s">
        <v>64</v>
      </c>
      <c r="U1605" t="s">
        <v>65</v>
      </c>
    </row>
    <row r="1606" spans="1:21" x14ac:dyDescent="0.3">
      <c r="A1606" t="s">
        <v>42</v>
      </c>
      <c r="B1606" t="s">
        <v>554</v>
      </c>
      <c r="C1606" t="s">
        <v>61</v>
      </c>
      <c r="D1606" t="s">
        <v>24</v>
      </c>
      <c r="E1606" s="2">
        <v>1357.65</v>
      </c>
      <c r="F1606" s="2">
        <v>250</v>
      </c>
      <c r="G1606" s="2">
        <v>350</v>
      </c>
      <c r="H1606" s="2">
        <v>475177.5</v>
      </c>
      <c r="I1606">
        <v>0</v>
      </c>
      <c r="J1606" s="2">
        <v>475177.5</v>
      </c>
      <c r="K1606" s="2">
        <v>475.18</v>
      </c>
      <c r="L1606" s="2">
        <v>339412.5</v>
      </c>
      <c r="M1606" s="2">
        <v>135765</v>
      </c>
      <c r="N1606" s="2">
        <v>135.76</v>
      </c>
      <c r="O1606" s="3">
        <v>45378</v>
      </c>
      <c r="P1606" t="s">
        <v>87</v>
      </c>
      <c r="Q1606" t="s">
        <v>34</v>
      </c>
      <c r="R1606">
        <v>2024</v>
      </c>
      <c r="S1606" t="s">
        <v>555</v>
      </c>
      <c r="T1606" t="s">
        <v>64</v>
      </c>
      <c r="U1606" t="s">
        <v>59</v>
      </c>
    </row>
    <row r="1607" spans="1:21" x14ac:dyDescent="0.3">
      <c r="A1607" t="s">
        <v>47</v>
      </c>
      <c r="B1607" t="s">
        <v>502</v>
      </c>
      <c r="C1607" t="s">
        <v>23</v>
      </c>
      <c r="D1607" t="s">
        <v>68</v>
      </c>
      <c r="E1607" s="2">
        <v>597.07000000000005</v>
      </c>
      <c r="F1607" s="2">
        <v>5</v>
      </c>
      <c r="G1607" s="2">
        <v>12</v>
      </c>
      <c r="H1607" s="2">
        <v>7164.84</v>
      </c>
      <c r="I1607">
        <v>358.24</v>
      </c>
      <c r="J1607" s="2">
        <v>6806.6</v>
      </c>
      <c r="K1607" s="2">
        <v>6.81</v>
      </c>
      <c r="L1607" s="2">
        <v>2985.35</v>
      </c>
      <c r="M1607" s="2">
        <v>3821.25</v>
      </c>
      <c r="N1607" s="2">
        <v>3.82</v>
      </c>
      <c r="O1607" s="3">
        <v>45379</v>
      </c>
      <c r="P1607" t="s">
        <v>87</v>
      </c>
      <c r="Q1607" t="s">
        <v>34</v>
      </c>
      <c r="R1607">
        <v>2024</v>
      </c>
      <c r="S1607" t="s">
        <v>503</v>
      </c>
      <c r="T1607" t="s">
        <v>28</v>
      </c>
      <c r="U1607" t="s">
        <v>46</v>
      </c>
    </row>
    <row r="1608" spans="1:21" x14ac:dyDescent="0.3">
      <c r="A1608" t="s">
        <v>30</v>
      </c>
      <c r="B1608" t="s">
        <v>434</v>
      </c>
      <c r="C1608" t="s">
        <v>67</v>
      </c>
      <c r="D1608" t="s">
        <v>228</v>
      </c>
      <c r="E1608" s="2">
        <v>684.14</v>
      </c>
      <c r="F1608" s="2">
        <v>3</v>
      </c>
      <c r="G1608" s="2">
        <v>15</v>
      </c>
      <c r="H1608" s="2">
        <v>10262.1</v>
      </c>
      <c r="I1608">
        <v>1539.32</v>
      </c>
      <c r="J1608" s="2">
        <v>8722.7800000000007</v>
      </c>
      <c r="K1608" s="2">
        <v>8.7200000000000006</v>
      </c>
      <c r="L1608" s="2">
        <v>2052.42</v>
      </c>
      <c r="M1608" s="2">
        <v>6670.36</v>
      </c>
      <c r="N1608" s="2">
        <v>6.67</v>
      </c>
      <c r="O1608" s="3">
        <v>45379</v>
      </c>
      <c r="P1608" t="s">
        <v>87</v>
      </c>
      <c r="Q1608" t="s">
        <v>34</v>
      </c>
      <c r="R1608">
        <v>2024</v>
      </c>
      <c r="S1608" t="s">
        <v>435</v>
      </c>
      <c r="T1608" t="s">
        <v>70</v>
      </c>
      <c r="U1608" t="s">
        <v>59</v>
      </c>
    </row>
    <row r="1609" spans="1:21" x14ac:dyDescent="0.3">
      <c r="A1609" t="s">
        <v>38</v>
      </c>
      <c r="B1609" t="s">
        <v>420</v>
      </c>
      <c r="C1609" t="s">
        <v>95</v>
      </c>
      <c r="D1609" t="s">
        <v>158</v>
      </c>
      <c r="E1609" s="2">
        <v>805.04</v>
      </c>
      <c r="F1609" s="2">
        <v>260</v>
      </c>
      <c r="G1609" s="2">
        <v>300</v>
      </c>
      <c r="H1609" s="2">
        <v>241512</v>
      </c>
      <c r="I1609">
        <v>24151.200000000001</v>
      </c>
      <c r="J1609" s="2">
        <v>217360.8</v>
      </c>
      <c r="K1609" s="2">
        <v>217.36</v>
      </c>
      <c r="L1609" s="2">
        <v>209310.4</v>
      </c>
      <c r="M1609" s="2">
        <v>8050.4</v>
      </c>
      <c r="N1609" s="2">
        <v>8.0500000000000007</v>
      </c>
      <c r="O1609" s="3">
        <v>45379</v>
      </c>
      <c r="P1609" t="s">
        <v>87</v>
      </c>
      <c r="Q1609" t="s">
        <v>34</v>
      </c>
      <c r="R1609">
        <v>2024</v>
      </c>
      <c r="S1609" t="s">
        <v>421</v>
      </c>
      <c r="T1609" t="s">
        <v>97</v>
      </c>
      <c r="U1609" t="s">
        <v>59</v>
      </c>
    </row>
    <row r="1610" spans="1:21" x14ac:dyDescent="0.3">
      <c r="A1610" t="s">
        <v>42</v>
      </c>
      <c r="B1610" t="s">
        <v>538</v>
      </c>
      <c r="C1610" t="s">
        <v>95</v>
      </c>
      <c r="D1610" t="s">
        <v>228</v>
      </c>
      <c r="E1610" s="2">
        <v>3962.57</v>
      </c>
      <c r="F1610" s="2">
        <v>260</v>
      </c>
      <c r="G1610" s="2">
        <v>350</v>
      </c>
      <c r="H1610" s="2">
        <v>1386899.5</v>
      </c>
      <c r="I1610">
        <v>208034.92</v>
      </c>
      <c r="J1610" s="2">
        <v>1178864.58</v>
      </c>
      <c r="K1610" s="2">
        <v>1178.8599999999999</v>
      </c>
      <c r="L1610" s="2">
        <v>1030268.2</v>
      </c>
      <c r="M1610" s="2">
        <v>148596.38</v>
      </c>
      <c r="N1610" s="2">
        <v>148.6</v>
      </c>
      <c r="O1610" s="3">
        <v>45379</v>
      </c>
      <c r="P1610" t="s">
        <v>87</v>
      </c>
      <c r="Q1610" t="s">
        <v>34</v>
      </c>
      <c r="R1610">
        <v>2024</v>
      </c>
      <c r="S1610" t="s">
        <v>539</v>
      </c>
      <c r="T1610" t="s">
        <v>97</v>
      </c>
      <c r="U1610" t="s">
        <v>51</v>
      </c>
    </row>
    <row r="1611" spans="1:21" x14ac:dyDescent="0.3">
      <c r="A1611" t="s">
        <v>42</v>
      </c>
      <c r="B1611" t="s">
        <v>516</v>
      </c>
      <c r="C1611" t="s">
        <v>23</v>
      </c>
      <c r="D1611" t="s">
        <v>24</v>
      </c>
      <c r="E1611" s="2">
        <v>1752.07</v>
      </c>
      <c r="F1611" s="2">
        <v>5</v>
      </c>
      <c r="G1611" s="2">
        <v>350</v>
      </c>
      <c r="H1611" s="2">
        <v>613224.5</v>
      </c>
      <c r="I1611">
        <v>0</v>
      </c>
      <c r="J1611" s="2">
        <v>613224.5</v>
      </c>
      <c r="K1611" s="2">
        <v>613.22</v>
      </c>
      <c r="L1611" s="2">
        <v>8760.35</v>
      </c>
      <c r="M1611" s="2">
        <v>604464.15</v>
      </c>
      <c r="N1611" s="2">
        <v>604.46</v>
      </c>
      <c r="O1611" s="3">
        <v>45379</v>
      </c>
      <c r="P1611" t="s">
        <v>87</v>
      </c>
      <c r="Q1611" t="s">
        <v>34</v>
      </c>
      <c r="R1611">
        <v>2024</v>
      </c>
      <c r="S1611" t="s">
        <v>517</v>
      </c>
      <c r="T1611" t="s">
        <v>28</v>
      </c>
      <c r="U1611" t="s">
        <v>65</v>
      </c>
    </row>
    <row r="1612" spans="1:21" x14ac:dyDescent="0.3">
      <c r="A1612" t="s">
        <v>30</v>
      </c>
      <c r="B1612" t="s">
        <v>550</v>
      </c>
      <c r="C1612" t="s">
        <v>23</v>
      </c>
      <c r="D1612" t="s">
        <v>24</v>
      </c>
      <c r="E1612" s="2">
        <v>1606.7</v>
      </c>
      <c r="F1612" s="2">
        <v>5</v>
      </c>
      <c r="G1612" s="2">
        <v>15</v>
      </c>
      <c r="H1612" s="2">
        <v>24100.5</v>
      </c>
      <c r="I1612">
        <v>0</v>
      </c>
      <c r="J1612" s="2">
        <v>24100.5</v>
      </c>
      <c r="K1612" s="2">
        <v>24.1</v>
      </c>
      <c r="L1612" s="2">
        <v>8033.5</v>
      </c>
      <c r="M1612" s="2">
        <v>16067</v>
      </c>
      <c r="N1612" s="2">
        <v>16.07</v>
      </c>
      <c r="O1612" s="3">
        <v>45379</v>
      </c>
      <c r="P1612" t="s">
        <v>87</v>
      </c>
      <c r="Q1612" t="s">
        <v>34</v>
      </c>
      <c r="R1612">
        <v>2024</v>
      </c>
      <c r="S1612" t="s">
        <v>551</v>
      </c>
      <c r="T1612" t="s">
        <v>28</v>
      </c>
      <c r="U1612" t="s">
        <v>37</v>
      </c>
    </row>
    <row r="1613" spans="1:21" x14ac:dyDescent="0.3">
      <c r="A1613" t="s">
        <v>21</v>
      </c>
      <c r="B1613" t="s">
        <v>420</v>
      </c>
      <c r="C1613" t="s">
        <v>32</v>
      </c>
      <c r="D1613" t="s">
        <v>228</v>
      </c>
      <c r="E1613" s="2">
        <v>2209.17</v>
      </c>
      <c r="F1613" s="2">
        <v>10</v>
      </c>
      <c r="G1613" s="2">
        <v>125</v>
      </c>
      <c r="H1613" s="2">
        <v>276146.25</v>
      </c>
      <c r="I1613">
        <v>41421.94</v>
      </c>
      <c r="J1613" s="2">
        <v>234724.31</v>
      </c>
      <c r="K1613" s="2">
        <v>234.72</v>
      </c>
      <c r="L1613" s="2">
        <v>22091.7</v>
      </c>
      <c r="M1613" s="2">
        <v>212632.61</v>
      </c>
      <c r="N1613" s="2">
        <v>212.63</v>
      </c>
      <c r="O1613" s="3">
        <v>45379</v>
      </c>
      <c r="P1613" t="s">
        <v>87</v>
      </c>
      <c r="Q1613" t="s">
        <v>34</v>
      </c>
      <c r="R1613">
        <v>2024</v>
      </c>
      <c r="S1613" t="s">
        <v>421</v>
      </c>
      <c r="T1613" t="s">
        <v>36</v>
      </c>
      <c r="U1613" t="s">
        <v>54</v>
      </c>
    </row>
    <row r="1614" spans="1:21" x14ac:dyDescent="0.3">
      <c r="A1614" t="s">
        <v>38</v>
      </c>
      <c r="B1614" t="s">
        <v>478</v>
      </c>
      <c r="C1614" t="s">
        <v>67</v>
      </c>
      <c r="D1614" t="s">
        <v>24</v>
      </c>
      <c r="E1614" s="2">
        <v>808.14</v>
      </c>
      <c r="F1614" s="2">
        <v>3</v>
      </c>
      <c r="G1614" s="2">
        <v>300</v>
      </c>
      <c r="H1614" s="2">
        <v>242442</v>
      </c>
      <c r="I1614">
        <v>0</v>
      </c>
      <c r="J1614" s="2">
        <v>242442</v>
      </c>
      <c r="K1614" s="2">
        <v>242.44</v>
      </c>
      <c r="L1614" s="2">
        <v>2424.42</v>
      </c>
      <c r="M1614" s="2">
        <v>240017.58</v>
      </c>
      <c r="N1614" s="2">
        <v>240.02</v>
      </c>
      <c r="O1614" s="3">
        <v>45379</v>
      </c>
      <c r="P1614" t="s">
        <v>87</v>
      </c>
      <c r="Q1614" t="s">
        <v>34</v>
      </c>
      <c r="R1614">
        <v>2024</v>
      </c>
      <c r="S1614" t="s">
        <v>479</v>
      </c>
      <c r="T1614" t="s">
        <v>70</v>
      </c>
      <c r="U1614" t="s">
        <v>65</v>
      </c>
    </row>
    <row r="1615" spans="1:21" x14ac:dyDescent="0.3">
      <c r="A1615" t="s">
        <v>30</v>
      </c>
      <c r="B1615" t="s">
        <v>394</v>
      </c>
      <c r="C1615" t="s">
        <v>56</v>
      </c>
      <c r="D1615" t="s">
        <v>228</v>
      </c>
      <c r="E1615" s="2">
        <v>1235.3800000000001</v>
      </c>
      <c r="F1615" s="2">
        <v>120</v>
      </c>
      <c r="G1615" s="2">
        <v>15</v>
      </c>
      <c r="H1615" s="2">
        <v>18530.7</v>
      </c>
      <c r="I1615">
        <v>2779.61</v>
      </c>
      <c r="J1615" s="2">
        <v>15751.09</v>
      </c>
      <c r="K1615" s="2">
        <v>15.75</v>
      </c>
      <c r="L1615" s="2">
        <v>148245.6</v>
      </c>
      <c r="M1615" s="2">
        <v>-132494.51</v>
      </c>
      <c r="N1615" s="2">
        <v>-132.49</v>
      </c>
      <c r="O1615" s="3">
        <v>45380</v>
      </c>
      <c r="P1615" t="s">
        <v>87</v>
      </c>
      <c r="Q1615" t="s">
        <v>34</v>
      </c>
      <c r="R1615">
        <v>2024</v>
      </c>
      <c r="S1615" t="s">
        <v>395</v>
      </c>
      <c r="T1615" t="s">
        <v>58</v>
      </c>
      <c r="U1615" t="s">
        <v>51</v>
      </c>
    </row>
    <row r="1616" spans="1:21" x14ac:dyDescent="0.3">
      <c r="A1616" t="s">
        <v>38</v>
      </c>
      <c r="B1616" t="s">
        <v>528</v>
      </c>
      <c r="C1616" t="s">
        <v>67</v>
      </c>
      <c r="D1616" t="s">
        <v>24</v>
      </c>
      <c r="E1616" s="2">
        <v>962.06</v>
      </c>
      <c r="F1616" s="2">
        <v>3</v>
      </c>
      <c r="G1616" s="2">
        <v>300</v>
      </c>
      <c r="H1616" s="2">
        <v>288618</v>
      </c>
      <c r="I1616">
        <v>0</v>
      </c>
      <c r="J1616" s="2">
        <v>288618</v>
      </c>
      <c r="K1616" s="2">
        <v>288.62</v>
      </c>
      <c r="L1616" s="2">
        <v>2886.18</v>
      </c>
      <c r="M1616" s="2">
        <v>285731.82</v>
      </c>
      <c r="N1616" s="2">
        <v>285.73</v>
      </c>
      <c r="O1616" s="3">
        <v>45380</v>
      </c>
      <c r="P1616" t="s">
        <v>87</v>
      </c>
      <c r="Q1616" t="s">
        <v>34</v>
      </c>
      <c r="R1616">
        <v>2024</v>
      </c>
      <c r="S1616" t="s">
        <v>529</v>
      </c>
      <c r="T1616" t="s">
        <v>70</v>
      </c>
      <c r="U1616" t="s">
        <v>29</v>
      </c>
    </row>
    <row r="1617" spans="1:21" x14ac:dyDescent="0.3">
      <c r="A1617" t="s">
        <v>21</v>
      </c>
      <c r="B1617" t="s">
        <v>370</v>
      </c>
      <c r="C1617" t="s">
        <v>61</v>
      </c>
      <c r="D1617" t="s">
        <v>228</v>
      </c>
      <c r="E1617" s="2">
        <v>1629.12</v>
      </c>
      <c r="F1617" s="2">
        <v>250</v>
      </c>
      <c r="G1617" s="2">
        <v>125</v>
      </c>
      <c r="H1617" s="2">
        <v>203640</v>
      </c>
      <c r="I1617">
        <v>30546</v>
      </c>
      <c r="J1617" s="2">
        <v>173094</v>
      </c>
      <c r="K1617" s="2">
        <v>173.09</v>
      </c>
      <c r="L1617" s="2">
        <v>407280</v>
      </c>
      <c r="M1617" s="2">
        <v>-234186</v>
      </c>
      <c r="N1617" s="2">
        <v>-234.19</v>
      </c>
      <c r="O1617" s="3">
        <v>45380</v>
      </c>
      <c r="P1617" t="s">
        <v>87</v>
      </c>
      <c r="Q1617" t="s">
        <v>34</v>
      </c>
      <c r="R1617">
        <v>2024</v>
      </c>
      <c r="S1617" t="s">
        <v>371</v>
      </c>
      <c r="T1617" t="s">
        <v>64</v>
      </c>
      <c r="U1617" t="s">
        <v>59</v>
      </c>
    </row>
    <row r="1618" spans="1:21" x14ac:dyDescent="0.3">
      <c r="A1618" t="s">
        <v>42</v>
      </c>
      <c r="B1618" t="s">
        <v>532</v>
      </c>
      <c r="C1618" t="s">
        <v>23</v>
      </c>
      <c r="D1618" t="s">
        <v>24</v>
      </c>
      <c r="E1618" s="2">
        <v>1530.61</v>
      </c>
      <c r="F1618" s="2">
        <v>5</v>
      </c>
      <c r="G1618" s="2">
        <v>350</v>
      </c>
      <c r="H1618" s="2">
        <v>535713.5</v>
      </c>
      <c r="I1618">
        <v>0</v>
      </c>
      <c r="J1618" s="2">
        <v>535713.5</v>
      </c>
      <c r="K1618" s="2">
        <v>535.71</v>
      </c>
      <c r="L1618" s="2">
        <v>7653.05</v>
      </c>
      <c r="M1618" s="2">
        <v>528060.44999999995</v>
      </c>
      <c r="N1618" s="2">
        <v>528.05999999999995</v>
      </c>
      <c r="O1618" s="3">
        <v>45381</v>
      </c>
      <c r="P1618" t="s">
        <v>87</v>
      </c>
      <c r="Q1618" t="s">
        <v>34</v>
      </c>
      <c r="R1618">
        <v>2024</v>
      </c>
      <c r="S1618" t="s">
        <v>533</v>
      </c>
      <c r="T1618" t="s">
        <v>28</v>
      </c>
      <c r="U1618" t="s">
        <v>51</v>
      </c>
    </row>
    <row r="1619" spans="1:21" x14ac:dyDescent="0.3">
      <c r="A1619" t="s">
        <v>42</v>
      </c>
      <c r="B1619" t="s">
        <v>374</v>
      </c>
      <c r="C1619" t="s">
        <v>61</v>
      </c>
      <c r="D1619" t="s">
        <v>68</v>
      </c>
      <c r="E1619" s="2">
        <v>1937.38</v>
      </c>
      <c r="F1619" s="2">
        <v>250</v>
      </c>
      <c r="G1619" s="2">
        <v>350</v>
      </c>
      <c r="H1619" s="2">
        <v>678083</v>
      </c>
      <c r="I1619">
        <v>33904.15</v>
      </c>
      <c r="J1619" s="2">
        <v>644178.85</v>
      </c>
      <c r="K1619" s="2">
        <v>644.17999999999995</v>
      </c>
      <c r="L1619" s="2">
        <v>484345</v>
      </c>
      <c r="M1619" s="2">
        <v>159833.85</v>
      </c>
      <c r="N1619" s="2">
        <v>159.83000000000001</v>
      </c>
      <c r="O1619" s="3">
        <v>45381</v>
      </c>
      <c r="P1619" t="s">
        <v>87</v>
      </c>
      <c r="Q1619" t="s">
        <v>34</v>
      </c>
      <c r="R1619">
        <v>2024</v>
      </c>
      <c r="S1619" t="s">
        <v>375</v>
      </c>
      <c r="T1619" t="s">
        <v>64</v>
      </c>
      <c r="U1619" t="s">
        <v>59</v>
      </c>
    </row>
    <row r="1620" spans="1:21" x14ac:dyDescent="0.3">
      <c r="A1620" t="s">
        <v>21</v>
      </c>
      <c r="B1620" t="s">
        <v>614</v>
      </c>
      <c r="C1620" t="s">
        <v>67</v>
      </c>
      <c r="D1620" t="s">
        <v>228</v>
      </c>
      <c r="E1620" s="2">
        <v>2320.16</v>
      </c>
      <c r="F1620" s="2">
        <v>3</v>
      </c>
      <c r="G1620" s="2">
        <v>125</v>
      </c>
      <c r="H1620" s="2">
        <v>290020</v>
      </c>
      <c r="I1620">
        <v>43503</v>
      </c>
      <c r="J1620" s="2">
        <v>246517</v>
      </c>
      <c r="K1620" s="2">
        <v>246.52</v>
      </c>
      <c r="L1620" s="2">
        <v>6960.48</v>
      </c>
      <c r="M1620" s="2">
        <v>239556.52</v>
      </c>
      <c r="N1620" s="2">
        <v>239.56</v>
      </c>
      <c r="O1620" s="3">
        <v>45381</v>
      </c>
      <c r="P1620" t="s">
        <v>87</v>
      </c>
      <c r="Q1620" t="s">
        <v>34</v>
      </c>
      <c r="R1620">
        <v>2024</v>
      </c>
      <c r="S1620" t="s">
        <v>615</v>
      </c>
      <c r="T1620" t="s">
        <v>70</v>
      </c>
      <c r="U1620" t="s">
        <v>65</v>
      </c>
    </row>
    <row r="1621" spans="1:21" x14ac:dyDescent="0.3">
      <c r="A1621" t="s">
        <v>47</v>
      </c>
      <c r="B1621" t="s">
        <v>436</v>
      </c>
      <c r="C1621" t="s">
        <v>32</v>
      </c>
      <c r="D1621" t="s">
        <v>24</v>
      </c>
      <c r="E1621" s="2">
        <v>1087.08</v>
      </c>
      <c r="F1621" s="2">
        <v>10</v>
      </c>
      <c r="G1621" s="2">
        <v>12</v>
      </c>
      <c r="H1621" s="2">
        <v>13044.96</v>
      </c>
      <c r="I1621">
        <v>0</v>
      </c>
      <c r="J1621" s="2">
        <v>13044.96</v>
      </c>
      <c r="K1621" s="2">
        <v>13.04</v>
      </c>
      <c r="L1621" s="2">
        <v>10870.8</v>
      </c>
      <c r="M1621" s="2">
        <v>2174.16</v>
      </c>
      <c r="N1621" s="2">
        <v>2.17</v>
      </c>
      <c r="O1621" s="3">
        <v>45381</v>
      </c>
      <c r="P1621" t="s">
        <v>87</v>
      </c>
      <c r="Q1621" t="s">
        <v>34</v>
      </c>
      <c r="R1621">
        <v>2024</v>
      </c>
      <c r="S1621" t="s">
        <v>437</v>
      </c>
      <c r="T1621" t="s">
        <v>36</v>
      </c>
      <c r="U1621" t="s">
        <v>65</v>
      </c>
    </row>
    <row r="1622" spans="1:21" x14ac:dyDescent="0.3">
      <c r="A1622" t="s">
        <v>47</v>
      </c>
      <c r="B1622" t="s">
        <v>492</v>
      </c>
      <c r="C1622" t="s">
        <v>95</v>
      </c>
      <c r="D1622" t="s">
        <v>158</v>
      </c>
      <c r="E1622" s="2">
        <v>1649.71</v>
      </c>
      <c r="F1622" s="2">
        <v>260</v>
      </c>
      <c r="G1622" s="2">
        <v>12</v>
      </c>
      <c r="H1622" s="2">
        <v>19796.52</v>
      </c>
      <c r="I1622">
        <v>1979.65</v>
      </c>
      <c r="J1622" s="2">
        <v>17816.87</v>
      </c>
      <c r="K1622" s="2">
        <v>17.82</v>
      </c>
      <c r="L1622" s="2">
        <v>428924.6</v>
      </c>
      <c r="M1622" s="2">
        <v>-411107.73</v>
      </c>
      <c r="N1622" s="2">
        <v>-411.11</v>
      </c>
      <c r="O1622" s="3">
        <v>45382</v>
      </c>
      <c r="P1622" t="s">
        <v>87</v>
      </c>
      <c r="Q1622" t="s">
        <v>34</v>
      </c>
      <c r="R1622">
        <v>2024</v>
      </c>
      <c r="S1622" t="s">
        <v>493</v>
      </c>
      <c r="T1622" t="s">
        <v>97</v>
      </c>
      <c r="U1622" t="s">
        <v>51</v>
      </c>
    </row>
    <row r="1623" spans="1:21" x14ac:dyDescent="0.3">
      <c r="A1623" t="s">
        <v>21</v>
      </c>
      <c r="B1623" t="s">
        <v>542</v>
      </c>
      <c r="C1623" t="s">
        <v>23</v>
      </c>
      <c r="D1623" t="s">
        <v>24</v>
      </c>
      <c r="E1623" s="2">
        <v>1256.4000000000001</v>
      </c>
      <c r="F1623" s="2">
        <v>5</v>
      </c>
      <c r="G1623" s="2">
        <v>125</v>
      </c>
      <c r="H1623" s="2">
        <v>157050</v>
      </c>
      <c r="I1623">
        <v>0</v>
      </c>
      <c r="J1623" s="2">
        <v>157050</v>
      </c>
      <c r="K1623" s="2">
        <v>157.05000000000001</v>
      </c>
      <c r="L1623" s="2">
        <v>6282</v>
      </c>
      <c r="M1623" s="2">
        <v>150768</v>
      </c>
      <c r="N1623" s="2">
        <v>150.77000000000001</v>
      </c>
      <c r="O1623" s="3">
        <v>45383</v>
      </c>
      <c r="P1623" t="s">
        <v>72</v>
      </c>
      <c r="Q1623" t="s">
        <v>73</v>
      </c>
      <c r="R1623">
        <v>2024</v>
      </c>
      <c r="S1623" t="s">
        <v>543</v>
      </c>
      <c r="T1623" t="s">
        <v>28</v>
      </c>
      <c r="U1623" t="s">
        <v>54</v>
      </c>
    </row>
    <row r="1624" spans="1:21" x14ac:dyDescent="0.3">
      <c r="A1624" t="s">
        <v>47</v>
      </c>
      <c r="B1624" t="s">
        <v>586</v>
      </c>
      <c r="C1624" t="s">
        <v>23</v>
      </c>
      <c r="D1624" t="s">
        <v>158</v>
      </c>
      <c r="E1624" s="2">
        <v>1070.8599999999999</v>
      </c>
      <c r="F1624" s="2">
        <v>5</v>
      </c>
      <c r="G1624" s="2">
        <v>12</v>
      </c>
      <c r="H1624" s="2">
        <v>12850.32</v>
      </c>
      <c r="I1624">
        <v>1285.03</v>
      </c>
      <c r="J1624" s="2">
        <v>11565.29</v>
      </c>
      <c r="K1624" s="2">
        <v>11.57</v>
      </c>
      <c r="L1624" s="2">
        <v>5354.3</v>
      </c>
      <c r="M1624" s="2">
        <v>6210.99</v>
      </c>
      <c r="N1624" s="2">
        <v>6.21</v>
      </c>
      <c r="O1624" s="3">
        <v>45384</v>
      </c>
      <c r="P1624" t="s">
        <v>72</v>
      </c>
      <c r="Q1624" t="s">
        <v>73</v>
      </c>
      <c r="R1624">
        <v>2024</v>
      </c>
      <c r="S1624" t="s">
        <v>587</v>
      </c>
      <c r="T1624" t="s">
        <v>28</v>
      </c>
      <c r="U1624" t="s">
        <v>59</v>
      </c>
    </row>
    <row r="1625" spans="1:21" x14ac:dyDescent="0.3">
      <c r="A1625" t="s">
        <v>38</v>
      </c>
      <c r="B1625" t="s">
        <v>414</v>
      </c>
      <c r="C1625" t="s">
        <v>61</v>
      </c>
      <c r="D1625" t="s">
        <v>158</v>
      </c>
      <c r="E1625" s="2">
        <v>245.16</v>
      </c>
      <c r="F1625" s="2">
        <v>250</v>
      </c>
      <c r="G1625" s="2">
        <v>300</v>
      </c>
      <c r="H1625" s="2">
        <v>73548</v>
      </c>
      <c r="I1625">
        <v>7354.8</v>
      </c>
      <c r="J1625" s="2">
        <v>66193.2</v>
      </c>
      <c r="K1625" s="2">
        <v>66.19</v>
      </c>
      <c r="L1625" s="2">
        <v>61290</v>
      </c>
      <c r="M1625" s="2">
        <v>4903.2</v>
      </c>
      <c r="N1625" s="2">
        <v>4.9000000000000004</v>
      </c>
      <c r="O1625" s="3">
        <v>45385</v>
      </c>
      <c r="P1625" t="s">
        <v>72</v>
      </c>
      <c r="Q1625" t="s">
        <v>73</v>
      </c>
      <c r="R1625">
        <v>2024</v>
      </c>
      <c r="S1625" t="s">
        <v>415</v>
      </c>
      <c r="T1625" t="s">
        <v>64</v>
      </c>
      <c r="U1625" t="s">
        <v>46</v>
      </c>
    </row>
    <row r="1626" spans="1:21" x14ac:dyDescent="0.3">
      <c r="A1626" t="s">
        <v>30</v>
      </c>
      <c r="B1626" t="s">
        <v>418</v>
      </c>
      <c r="C1626" t="s">
        <v>95</v>
      </c>
      <c r="D1626" t="s">
        <v>158</v>
      </c>
      <c r="E1626" s="2">
        <v>1388.8</v>
      </c>
      <c r="F1626" s="2">
        <v>260</v>
      </c>
      <c r="G1626" s="2">
        <v>15</v>
      </c>
      <c r="H1626" s="2">
        <v>20832</v>
      </c>
      <c r="I1626">
        <v>2083.1999999999998</v>
      </c>
      <c r="J1626" s="2">
        <v>18748.8</v>
      </c>
      <c r="K1626" s="2">
        <v>18.75</v>
      </c>
      <c r="L1626" s="2">
        <v>361088</v>
      </c>
      <c r="M1626" s="2">
        <v>-342339.2</v>
      </c>
      <c r="N1626" s="2">
        <v>-342.34</v>
      </c>
      <c r="O1626" s="3">
        <v>45386</v>
      </c>
      <c r="P1626" t="s">
        <v>72</v>
      </c>
      <c r="Q1626" t="s">
        <v>73</v>
      </c>
      <c r="R1626">
        <v>2024</v>
      </c>
      <c r="S1626" t="s">
        <v>419</v>
      </c>
      <c r="T1626" t="s">
        <v>97</v>
      </c>
      <c r="U1626" t="s">
        <v>37</v>
      </c>
    </row>
    <row r="1627" spans="1:21" x14ac:dyDescent="0.3">
      <c r="A1627" t="s">
        <v>21</v>
      </c>
      <c r="B1627" t="s">
        <v>514</v>
      </c>
      <c r="C1627" t="s">
        <v>56</v>
      </c>
      <c r="D1627" t="s">
        <v>68</v>
      </c>
      <c r="E1627" s="2">
        <v>1039.42</v>
      </c>
      <c r="F1627" s="2">
        <v>120</v>
      </c>
      <c r="G1627" s="2">
        <v>125</v>
      </c>
      <c r="H1627" s="2">
        <v>129927.5</v>
      </c>
      <c r="I1627">
        <v>6496.38</v>
      </c>
      <c r="J1627" s="2">
        <v>123431.12</v>
      </c>
      <c r="K1627" s="2">
        <v>123.43</v>
      </c>
      <c r="L1627" s="2">
        <v>124730.4</v>
      </c>
      <c r="M1627" s="2">
        <v>-1299.28</v>
      </c>
      <c r="N1627" s="2">
        <v>-1.3</v>
      </c>
      <c r="O1627" s="3">
        <v>45386</v>
      </c>
      <c r="P1627" t="s">
        <v>72</v>
      </c>
      <c r="Q1627" t="s">
        <v>73</v>
      </c>
      <c r="R1627">
        <v>2024</v>
      </c>
      <c r="S1627" t="s">
        <v>515</v>
      </c>
      <c r="T1627" t="s">
        <v>58</v>
      </c>
      <c r="U1627" t="s">
        <v>54</v>
      </c>
    </row>
    <row r="1628" spans="1:21" x14ac:dyDescent="0.3">
      <c r="A1628" t="s">
        <v>42</v>
      </c>
      <c r="B1628" t="s">
        <v>590</v>
      </c>
      <c r="C1628" t="s">
        <v>95</v>
      </c>
      <c r="D1628" t="s">
        <v>228</v>
      </c>
      <c r="E1628" s="2">
        <v>2704.15</v>
      </c>
      <c r="F1628" s="2">
        <v>260</v>
      </c>
      <c r="G1628" s="2">
        <v>350</v>
      </c>
      <c r="H1628" s="2">
        <v>946452.5</v>
      </c>
      <c r="I1628">
        <v>141967.88</v>
      </c>
      <c r="J1628" s="2">
        <v>804484.62</v>
      </c>
      <c r="K1628" s="2">
        <v>804.48</v>
      </c>
      <c r="L1628" s="2">
        <v>703079</v>
      </c>
      <c r="M1628" s="2">
        <v>101405.62</v>
      </c>
      <c r="N1628" s="2">
        <v>101.41</v>
      </c>
      <c r="O1628" s="3">
        <v>45387</v>
      </c>
      <c r="P1628" t="s">
        <v>72</v>
      </c>
      <c r="Q1628" t="s">
        <v>73</v>
      </c>
      <c r="R1628">
        <v>2024</v>
      </c>
      <c r="S1628" t="s">
        <v>591</v>
      </c>
      <c r="T1628" t="s">
        <v>97</v>
      </c>
      <c r="U1628" t="s">
        <v>59</v>
      </c>
    </row>
    <row r="1629" spans="1:21" x14ac:dyDescent="0.3">
      <c r="A1629" t="s">
        <v>21</v>
      </c>
      <c r="B1629" t="s">
        <v>564</v>
      </c>
      <c r="C1629" t="s">
        <v>95</v>
      </c>
      <c r="D1629" t="s">
        <v>228</v>
      </c>
      <c r="E1629" s="2">
        <v>2175.98</v>
      </c>
      <c r="F1629" s="2">
        <v>260</v>
      </c>
      <c r="G1629" s="2">
        <v>125</v>
      </c>
      <c r="H1629" s="2">
        <v>271997.5</v>
      </c>
      <c r="I1629">
        <v>40799.620000000003</v>
      </c>
      <c r="J1629" s="2">
        <v>231197.88</v>
      </c>
      <c r="K1629" s="2">
        <v>231.2</v>
      </c>
      <c r="L1629" s="2">
        <v>565754.80000000005</v>
      </c>
      <c r="M1629" s="2">
        <v>-334556.92</v>
      </c>
      <c r="N1629" s="2">
        <v>-334.56</v>
      </c>
      <c r="O1629" s="3">
        <v>45387</v>
      </c>
      <c r="P1629" t="s">
        <v>72</v>
      </c>
      <c r="Q1629" t="s">
        <v>73</v>
      </c>
      <c r="R1629">
        <v>2024</v>
      </c>
      <c r="S1629" t="s">
        <v>565</v>
      </c>
      <c r="T1629" t="s">
        <v>97</v>
      </c>
      <c r="U1629" t="s">
        <v>54</v>
      </c>
    </row>
    <row r="1630" spans="1:21" x14ac:dyDescent="0.3">
      <c r="A1630" t="s">
        <v>47</v>
      </c>
      <c r="B1630" t="s">
        <v>492</v>
      </c>
      <c r="C1630" t="s">
        <v>61</v>
      </c>
      <c r="D1630" t="s">
        <v>158</v>
      </c>
      <c r="E1630" s="2">
        <v>1358.81</v>
      </c>
      <c r="F1630" s="2">
        <v>250</v>
      </c>
      <c r="G1630" s="2">
        <v>12</v>
      </c>
      <c r="H1630" s="2">
        <v>16305.72</v>
      </c>
      <c r="I1630">
        <v>1630.57</v>
      </c>
      <c r="J1630" s="2">
        <v>14675.15</v>
      </c>
      <c r="K1630" s="2">
        <v>14.68</v>
      </c>
      <c r="L1630" s="2">
        <v>339702.5</v>
      </c>
      <c r="M1630" s="2">
        <v>-325027.34999999998</v>
      </c>
      <c r="N1630" s="2">
        <v>-325.02999999999997</v>
      </c>
      <c r="O1630" s="3">
        <v>45388</v>
      </c>
      <c r="P1630" t="s">
        <v>72</v>
      </c>
      <c r="Q1630" t="s">
        <v>73</v>
      </c>
      <c r="R1630">
        <v>2024</v>
      </c>
      <c r="S1630" t="s">
        <v>493</v>
      </c>
      <c r="T1630" t="s">
        <v>64</v>
      </c>
      <c r="U1630" t="s">
        <v>65</v>
      </c>
    </row>
    <row r="1631" spans="1:21" x14ac:dyDescent="0.3">
      <c r="A1631" t="s">
        <v>30</v>
      </c>
      <c r="B1631" t="s">
        <v>340</v>
      </c>
      <c r="C1631" t="s">
        <v>56</v>
      </c>
      <c r="D1631" t="s">
        <v>228</v>
      </c>
      <c r="E1631" s="2">
        <v>1254.1500000000001</v>
      </c>
      <c r="F1631" s="2">
        <v>120</v>
      </c>
      <c r="G1631" s="2">
        <v>15</v>
      </c>
      <c r="H1631" s="2">
        <v>18812.25</v>
      </c>
      <c r="I1631">
        <v>2821.84</v>
      </c>
      <c r="J1631" s="2">
        <v>15990.41</v>
      </c>
      <c r="K1631" s="2">
        <v>15.99</v>
      </c>
      <c r="L1631" s="2">
        <v>150498</v>
      </c>
      <c r="M1631" s="2">
        <v>-134507.59</v>
      </c>
      <c r="N1631" s="2">
        <v>-134.51</v>
      </c>
      <c r="O1631" s="3">
        <v>45388</v>
      </c>
      <c r="P1631" t="s">
        <v>72</v>
      </c>
      <c r="Q1631" t="s">
        <v>73</v>
      </c>
      <c r="R1631">
        <v>2024</v>
      </c>
      <c r="S1631" t="s">
        <v>341</v>
      </c>
      <c r="T1631" t="s">
        <v>58</v>
      </c>
      <c r="U1631" t="s">
        <v>54</v>
      </c>
    </row>
    <row r="1632" spans="1:21" x14ac:dyDescent="0.3">
      <c r="A1632" t="s">
        <v>47</v>
      </c>
      <c r="B1632" t="s">
        <v>374</v>
      </c>
      <c r="C1632" t="s">
        <v>56</v>
      </c>
      <c r="D1632" t="s">
        <v>158</v>
      </c>
      <c r="E1632" s="2">
        <v>1954.14</v>
      </c>
      <c r="F1632" s="2">
        <v>120</v>
      </c>
      <c r="G1632" s="2">
        <v>12</v>
      </c>
      <c r="H1632" s="2">
        <v>23449.68</v>
      </c>
      <c r="I1632">
        <v>2344.9699999999998</v>
      </c>
      <c r="J1632" s="2">
        <v>21104.71</v>
      </c>
      <c r="K1632" s="2">
        <v>21.1</v>
      </c>
      <c r="L1632" s="2">
        <v>234496.8</v>
      </c>
      <c r="M1632" s="2">
        <v>-213392.09</v>
      </c>
      <c r="N1632" s="2">
        <v>-213.39</v>
      </c>
      <c r="O1632" s="3">
        <v>45388</v>
      </c>
      <c r="P1632" t="s">
        <v>72</v>
      </c>
      <c r="Q1632" t="s">
        <v>73</v>
      </c>
      <c r="R1632">
        <v>2024</v>
      </c>
      <c r="S1632" t="s">
        <v>375</v>
      </c>
      <c r="T1632" t="s">
        <v>58</v>
      </c>
      <c r="U1632" t="s">
        <v>46</v>
      </c>
    </row>
    <row r="1633" spans="1:21" x14ac:dyDescent="0.3">
      <c r="A1633" t="s">
        <v>21</v>
      </c>
      <c r="B1633" t="s">
        <v>420</v>
      </c>
      <c r="C1633" t="s">
        <v>67</v>
      </c>
      <c r="D1633" t="s">
        <v>68</v>
      </c>
      <c r="E1633" s="2">
        <v>1574.71</v>
      </c>
      <c r="F1633" s="2">
        <v>3</v>
      </c>
      <c r="G1633" s="2">
        <v>125</v>
      </c>
      <c r="H1633" s="2">
        <v>196838.75</v>
      </c>
      <c r="I1633">
        <v>9841.94</v>
      </c>
      <c r="J1633" s="2">
        <v>186996.81</v>
      </c>
      <c r="K1633" s="2">
        <v>187</v>
      </c>
      <c r="L1633" s="2">
        <v>4724.13</v>
      </c>
      <c r="M1633" s="2">
        <v>182272.68</v>
      </c>
      <c r="N1633" s="2">
        <v>182.27</v>
      </c>
      <c r="O1633" s="3">
        <v>45388</v>
      </c>
      <c r="P1633" t="s">
        <v>72</v>
      </c>
      <c r="Q1633" t="s">
        <v>73</v>
      </c>
      <c r="R1633">
        <v>2024</v>
      </c>
      <c r="S1633" t="s">
        <v>421</v>
      </c>
      <c r="T1633" t="s">
        <v>70</v>
      </c>
      <c r="U1633" t="s">
        <v>29</v>
      </c>
    </row>
    <row r="1634" spans="1:21" x14ac:dyDescent="0.3">
      <c r="A1634" t="s">
        <v>47</v>
      </c>
      <c r="B1634" t="s">
        <v>450</v>
      </c>
      <c r="C1634" t="s">
        <v>61</v>
      </c>
      <c r="D1634" t="s">
        <v>68</v>
      </c>
      <c r="E1634" s="2">
        <v>1436.86</v>
      </c>
      <c r="F1634" s="2">
        <v>250</v>
      </c>
      <c r="G1634" s="2">
        <v>12</v>
      </c>
      <c r="H1634" s="2">
        <v>17242.32</v>
      </c>
      <c r="I1634">
        <v>862.12</v>
      </c>
      <c r="J1634" s="2">
        <v>16380.2</v>
      </c>
      <c r="K1634" s="2">
        <v>16.38</v>
      </c>
      <c r="L1634" s="2">
        <v>359215</v>
      </c>
      <c r="M1634" s="2">
        <v>-342834.8</v>
      </c>
      <c r="N1634" s="2">
        <v>-342.83</v>
      </c>
      <c r="O1634" s="3">
        <v>45389</v>
      </c>
      <c r="P1634" t="s">
        <v>72</v>
      </c>
      <c r="Q1634" t="s">
        <v>73</v>
      </c>
      <c r="R1634">
        <v>2024</v>
      </c>
      <c r="S1634" t="s">
        <v>451</v>
      </c>
      <c r="T1634" t="s">
        <v>64</v>
      </c>
      <c r="U1634" t="s">
        <v>37</v>
      </c>
    </row>
    <row r="1635" spans="1:21" x14ac:dyDescent="0.3">
      <c r="A1635" t="s">
        <v>21</v>
      </c>
      <c r="B1635" t="s">
        <v>438</v>
      </c>
      <c r="C1635" t="s">
        <v>67</v>
      </c>
      <c r="D1635" t="s">
        <v>158</v>
      </c>
      <c r="E1635" s="2">
        <v>1546.73</v>
      </c>
      <c r="F1635" s="2">
        <v>3</v>
      </c>
      <c r="G1635" s="2">
        <v>125</v>
      </c>
      <c r="H1635" s="2">
        <v>193341.25</v>
      </c>
      <c r="I1635">
        <v>19334.12</v>
      </c>
      <c r="J1635" s="2">
        <v>174007.13</v>
      </c>
      <c r="K1635" s="2">
        <v>174.01</v>
      </c>
      <c r="L1635" s="2">
        <v>4640.1899999999996</v>
      </c>
      <c r="M1635" s="2">
        <v>169366.94</v>
      </c>
      <c r="N1635" s="2">
        <v>169.37</v>
      </c>
      <c r="O1635" s="3">
        <v>45389</v>
      </c>
      <c r="P1635" t="s">
        <v>72</v>
      </c>
      <c r="Q1635" t="s">
        <v>73</v>
      </c>
      <c r="R1635">
        <v>2024</v>
      </c>
      <c r="S1635" t="s">
        <v>439</v>
      </c>
      <c r="T1635" t="s">
        <v>70</v>
      </c>
      <c r="U1635" t="s">
        <v>65</v>
      </c>
    </row>
    <row r="1636" spans="1:21" x14ac:dyDescent="0.3">
      <c r="A1636" t="s">
        <v>30</v>
      </c>
      <c r="B1636" t="s">
        <v>468</v>
      </c>
      <c r="C1636" t="s">
        <v>56</v>
      </c>
      <c r="D1636" t="s">
        <v>24</v>
      </c>
      <c r="E1636" s="2">
        <v>1477.31</v>
      </c>
      <c r="F1636" s="2">
        <v>120</v>
      </c>
      <c r="G1636" s="2">
        <v>15</v>
      </c>
      <c r="H1636" s="2">
        <v>22159.65</v>
      </c>
      <c r="I1636">
        <v>0</v>
      </c>
      <c r="J1636" s="2">
        <v>22159.65</v>
      </c>
      <c r="K1636" s="2">
        <v>22.16</v>
      </c>
      <c r="L1636" s="2">
        <v>177277.2</v>
      </c>
      <c r="M1636" s="2">
        <v>-155117.54999999999</v>
      </c>
      <c r="N1636" s="2">
        <v>-155.12</v>
      </c>
      <c r="O1636" s="3">
        <v>45389</v>
      </c>
      <c r="P1636" t="s">
        <v>72</v>
      </c>
      <c r="Q1636" t="s">
        <v>73</v>
      </c>
      <c r="R1636">
        <v>2024</v>
      </c>
      <c r="S1636" t="s">
        <v>469</v>
      </c>
      <c r="T1636" t="s">
        <v>58</v>
      </c>
      <c r="U1636" t="s">
        <v>51</v>
      </c>
    </row>
    <row r="1637" spans="1:21" x14ac:dyDescent="0.3">
      <c r="A1637" t="s">
        <v>38</v>
      </c>
      <c r="B1637" t="s">
        <v>464</v>
      </c>
      <c r="C1637" t="s">
        <v>61</v>
      </c>
      <c r="D1637" t="s">
        <v>158</v>
      </c>
      <c r="E1637" s="2">
        <v>360.06</v>
      </c>
      <c r="F1637" s="2">
        <v>250</v>
      </c>
      <c r="G1637" s="2">
        <v>300</v>
      </c>
      <c r="H1637" s="2">
        <v>108018</v>
      </c>
      <c r="I1637">
        <v>10801.8</v>
      </c>
      <c r="J1637" s="2">
        <v>97216.2</v>
      </c>
      <c r="K1637" s="2">
        <v>97.22</v>
      </c>
      <c r="L1637" s="2">
        <v>90015</v>
      </c>
      <c r="M1637" s="2">
        <v>7201.2</v>
      </c>
      <c r="N1637" s="2">
        <v>7.2</v>
      </c>
      <c r="O1637" s="3">
        <v>45391</v>
      </c>
      <c r="P1637" t="s">
        <v>72</v>
      </c>
      <c r="Q1637" t="s">
        <v>73</v>
      </c>
      <c r="R1637">
        <v>2024</v>
      </c>
      <c r="S1637" t="s">
        <v>465</v>
      </c>
      <c r="T1637" t="s">
        <v>64</v>
      </c>
      <c r="U1637" t="s">
        <v>59</v>
      </c>
    </row>
    <row r="1638" spans="1:21" x14ac:dyDescent="0.3">
      <c r="A1638" t="s">
        <v>47</v>
      </c>
      <c r="B1638" t="s">
        <v>362</v>
      </c>
      <c r="C1638" t="s">
        <v>67</v>
      </c>
      <c r="D1638" t="s">
        <v>228</v>
      </c>
      <c r="E1638" s="2">
        <v>1507.34</v>
      </c>
      <c r="F1638" s="2">
        <v>3</v>
      </c>
      <c r="G1638" s="2">
        <v>12</v>
      </c>
      <c r="H1638" s="2">
        <v>18088.080000000002</v>
      </c>
      <c r="I1638">
        <v>2713.21</v>
      </c>
      <c r="J1638" s="2">
        <v>15374.87</v>
      </c>
      <c r="K1638" s="2">
        <v>15.37</v>
      </c>
      <c r="L1638" s="2">
        <v>4522.0200000000004</v>
      </c>
      <c r="M1638" s="2">
        <v>10852.85</v>
      </c>
      <c r="N1638" s="2">
        <v>10.85</v>
      </c>
      <c r="O1638" s="3">
        <v>45391</v>
      </c>
      <c r="P1638" t="s">
        <v>72</v>
      </c>
      <c r="Q1638" t="s">
        <v>73</v>
      </c>
      <c r="R1638">
        <v>2024</v>
      </c>
      <c r="S1638" t="s">
        <v>363</v>
      </c>
      <c r="T1638" t="s">
        <v>70</v>
      </c>
      <c r="U1638" t="s">
        <v>41</v>
      </c>
    </row>
    <row r="1639" spans="1:21" x14ac:dyDescent="0.3">
      <c r="A1639" t="s">
        <v>47</v>
      </c>
      <c r="B1639" t="s">
        <v>500</v>
      </c>
      <c r="C1639" t="s">
        <v>32</v>
      </c>
      <c r="D1639" t="s">
        <v>228</v>
      </c>
      <c r="E1639" s="2">
        <v>819.43</v>
      </c>
      <c r="F1639" s="2">
        <v>10</v>
      </c>
      <c r="G1639" s="2">
        <v>12</v>
      </c>
      <c r="H1639" s="2">
        <v>9833.16</v>
      </c>
      <c r="I1639">
        <v>1474.97</v>
      </c>
      <c r="J1639" s="2">
        <v>8358.19</v>
      </c>
      <c r="K1639" s="2">
        <v>8.36</v>
      </c>
      <c r="L1639" s="2">
        <v>8194.2999999999993</v>
      </c>
      <c r="M1639" s="2">
        <v>163.89</v>
      </c>
      <c r="N1639" s="2">
        <v>0.16</v>
      </c>
      <c r="O1639" s="3">
        <v>45391</v>
      </c>
      <c r="P1639" t="s">
        <v>72</v>
      </c>
      <c r="Q1639" t="s">
        <v>73</v>
      </c>
      <c r="R1639">
        <v>2024</v>
      </c>
      <c r="S1639" t="s">
        <v>501</v>
      </c>
      <c r="T1639" t="s">
        <v>36</v>
      </c>
      <c r="U1639" t="s">
        <v>65</v>
      </c>
    </row>
    <row r="1640" spans="1:21" x14ac:dyDescent="0.3">
      <c r="A1640" t="s">
        <v>47</v>
      </c>
      <c r="B1640" t="s">
        <v>564</v>
      </c>
      <c r="C1640" t="s">
        <v>67</v>
      </c>
      <c r="D1640" t="s">
        <v>228</v>
      </c>
      <c r="E1640" s="2">
        <v>1901.95</v>
      </c>
      <c r="F1640" s="2">
        <v>3</v>
      </c>
      <c r="G1640" s="2">
        <v>12</v>
      </c>
      <c r="H1640" s="2">
        <v>22823.4</v>
      </c>
      <c r="I1640">
        <v>3423.51</v>
      </c>
      <c r="J1640" s="2">
        <v>19399.89</v>
      </c>
      <c r="K1640" s="2">
        <v>19.399999999999999</v>
      </c>
      <c r="L1640" s="2">
        <v>5705.85</v>
      </c>
      <c r="M1640" s="2">
        <v>13694.04</v>
      </c>
      <c r="N1640" s="2">
        <v>13.69</v>
      </c>
      <c r="O1640" s="3">
        <v>45391</v>
      </c>
      <c r="P1640" t="s">
        <v>72</v>
      </c>
      <c r="Q1640" t="s">
        <v>73</v>
      </c>
      <c r="R1640">
        <v>2024</v>
      </c>
      <c r="S1640" t="s">
        <v>565</v>
      </c>
      <c r="T1640" t="s">
        <v>70</v>
      </c>
      <c r="U1640" t="s">
        <v>29</v>
      </c>
    </row>
    <row r="1641" spans="1:21" x14ac:dyDescent="0.3">
      <c r="A1641" t="s">
        <v>30</v>
      </c>
      <c r="B1641" t="s">
        <v>506</v>
      </c>
      <c r="C1641" t="s">
        <v>56</v>
      </c>
      <c r="D1641" t="s">
        <v>228</v>
      </c>
      <c r="E1641" s="2">
        <v>721.62</v>
      </c>
      <c r="F1641" s="2">
        <v>120</v>
      </c>
      <c r="G1641" s="2">
        <v>15</v>
      </c>
      <c r="H1641" s="2">
        <v>10824.3</v>
      </c>
      <c r="I1641">
        <v>1623.64</v>
      </c>
      <c r="J1641" s="2">
        <v>9200.66</v>
      </c>
      <c r="K1641" s="2">
        <v>9.1999999999999993</v>
      </c>
      <c r="L1641" s="2">
        <v>86594.4</v>
      </c>
      <c r="M1641" s="2">
        <v>-77393.740000000005</v>
      </c>
      <c r="N1641" s="2">
        <v>-77.39</v>
      </c>
      <c r="O1641" s="3">
        <v>45391</v>
      </c>
      <c r="P1641" t="s">
        <v>72</v>
      </c>
      <c r="Q1641" t="s">
        <v>73</v>
      </c>
      <c r="R1641">
        <v>2024</v>
      </c>
      <c r="S1641" t="s">
        <v>507</v>
      </c>
      <c r="T1641" t="s">
        <v>58</v>
      </c>
      <c r="U1641" t="s">
        <v>41</v>
      </c>
    </row>
    <row r="1642" spans="1:21" x14ac:dyDescent="0.3">
      <c r="A1642" t="s">
        <v>42</v>
      </c>
      <c r="B1642" t="s">
        <v>450</v>
      </c>
      <c r="C1642" t="s">
        <v>61</v>
      </c>
      <c r="D1642" t="s">
        <v>158</v>
      </c>
      <c r="E1642" s="2">
        <v>3580.56</v>
      </c>
      <c r="F1642" s="2">
        <v>250</v>
      </c>
      <c r="G1642" s="2">
        <v>350</v>
      </c>
      <c r="H1642" s="2">
        <v>1253196</v>
      </c>
      <c r="I1642">
        <v>125319.6</v>
      </c>
      <c r="J1642" s="2">
        <v>1127876.3999999999</v>
      </c>
      <c r="K1642" s="2">
        <v>1127.8800000000001</v>
      </c>
      <c r="L1642" s="2">
        <v>895140</v>
      </c>
      <c r="M1642" s="2">
        <v>232736.4</v>
      </c>
      <c r="N1642" s="2">
        <v>232.74</v>
      </c>
      <c r="O1642" s="3">
        <v>45391</v>
      </c>
      <c r="P1642" t="s">
        <v>72</v>
      </c>
      <c r="Q1642" t="s">
        <v>73</v>
      </c>
      <c r="R1642">
        <v>2024</v>
      </c>
      <c r="S1642" t="s">
        <v>451</v>
      </c>
      <c r="T1642" t="s">
        <v>64</v>
      </c>
      <c r="U1642" t="s">
        <v>37</v>
      </c>
    </row>
    <row r="1643" spans="1:21" x14ac:dyDescent="0.3">
      <c r="A1643" t="s">
        <v>42</v>
      </c>
      <c r="B1643" t="s">
        <v>610</v>
      </c>
      <c r="C1643" t="s">
        <v>56</v>
      </c>
      <c r="D1643" t="s">
        <v>158</v>
      </c>
      <c r="E1643" s="2">
        <v>2938.13</v>
      </c>
      <c r="F1643" s="2">
        <v>120</v>
      </c>
      <c r="G1643" s="2">
        <v>350</v>
      </c>
      <c r="H1643" s="2">
        <v>1028345.5</v>
      </c>
      <c r="I1643">
        <v>102834.55</v>
      </c>
      <c r="J1643" s="2">
        <v>925510.95</v>
      </c>
      <c r="K1643" s="2">
        <v>925.51</v>
      </c>
      <c r="L1643" s="2">
        <v>352575.6</v>
      </c>
      <c r="M1643" s="2">
        <v>572935.35</v>
      </c>
      <c r="N1643" s="2">
        <v>572.94000000000005</v>
      </c>
      <c r="O1643" s="3">
        <v>45392</v>
      </c>
      <c r="P1643" t="s">
        <v>72</v>
      </c>
      <c r="Q1643" t="s">
        <v>73</v>
      </c>
      <c r="R1643">
        <v>2024</v>
      </c>
      <c r="S1643" t="s">
        <v>611</v>
      </c>
      <c r="T1643" t="s">
        <v>58</v>
      </c>
      <c r="U1643" t="s">
        <v>51</v>
      </c>
    </row>
    <row r="1644" spans="1:21" x14ac:dyDescent="0.3">
      <c r="A1644" t="s">
        <v>42</v>
      </c>
      <c r="B1644" t="s">
        <v>338</v>
      </c>
      <c r="C1644" t="s">
        <v>32</v>
      </c>
      <c r="D1644" t="s">
        <v>24</v>
      </c>
      <c r="E1644" s="2">
        <v>1449.89</v>
      </c>
      <c r="F1644" s="2">
        <v>10</v>
      </c>
      <c r="G1644" s="2">
        <v>350</v>
      </c>
      <c r="H1644" s="2">
        <v>507461.5</v>
      </c>
      <c r="I1644">
        <v>0</v>
      </c>
      <c r="J1644" s="2">
        <v>507461.5</v>
      </c>
      <c r="K1644" s="2">
        <v>507.46</v>
      </c>
      <c r="L1644" s="2">
        <v>14498.9</v>
      </c>
      <c r="M1644" s="2">
        <v>492962.6</v>
      </c>
      <c r="N1644" s="2">
        <v>492.96</v>
      </c>
      <c r="O1644" s="3">
        <v>45392</v>
      </c>
      <c r="P1644" t="s">
        <v>72</v>
      </c>
      <c r="Q1644" t="s">
        <v>73</v>
      </c>
      <c r="R1644">
        <v>2024</v>
      </c>
      <c r="S1644" t="s">
        <v>339</v>
      </c>
      <c r="T1644" t="s">
        <v>36</v>
      </c>
      <c r="U1644" t="s">
        <v>29</v>
      </c>
    </row>
    <row r="1645" spans="1:21" x14ac:dyDescent="0.3">
      <c r="A1645" t="s">
        <v>38</v>
      </c>
      <c r="B1645" t="s">
        <v>454</v>
      </c>
      <c r="C1645" t="s">
        <v>61</v>
      </c>
      <c r="D1645" t="s">
        <v>228</v>
      </c>
      <c r="E1645" s="2">
        <v>647.86</v>
      </c>
      <c r="F1645" s="2">
        <v>250</v>
      </c>
      <c r="G1645" s="2">
        <v>300</v>
      </c>
      <c r="H1645" s="2">
        <v>194358</v>
      </c>
      <c r="I1645">
        <v>29153.7</v>
      </c>
      <c r="J1645" s="2">
        <v>165204.29999999999</v>
      </c>
      <c r="K1645" s="2">
        <v>165.2</v>
      </c>
      <c r="L1645" s="2">
        <v>161965</v>
      </c>
      <c r="M1645" s="2">
        <v>3239.3</v>
      </c>
      <c r="N1645" s="2">
        <v>3.24</v>
      </c>
      <c r="O1645" s="3">
        <v>45392</v>
      </c>
      <c r="P1645" t="s">
        <v>72</v>
      </c>
      <c r="Q1645" t="s">
        <v>73</v>
      </c>
      <c r="R1645">
        <v>2024</v>
      </c>
      <c r="S1645" t="s">
        <v>455</v>
      </c>
      <c r="T1645" t="s">
        <v>64</v>
      </c>
      <c r="U1645" t="s">
        <v>59</v>
      </c>
    </row>
    <row r="1646" spans="1:21" x14ac:dyDescent="0.3">
      <c r="A1646" t="s">
        <v>21</v>
      </c>
      <c r="B1646" t="s">
        <v>488</v>
      </c>
      <c r="C1646" t="s">
        <v>32</v>
      </c>
      <c r="D1646" t="s">
        <v>68</v>
      </c>
      <c r="E1646" s="2">
        <v>1545.42</v>
      </c>
      <c r="F1646" s="2">
        <v>10</v>
      </c>
      <c r="G1646" s="2">
        <v>125</v>
      </c>
      <c r="H1646" s="2">
        <v>193177.5</v>
      </c>
      <c r="I1646">
        <v>9658.8799999999992</v>
      </c>
      <c r="J1646" s="2">
        <v>183518.62</v>
      </c>
      <c r="K1646" s="2">
        <v>183.52</v>
      </c>
      <c r="L1646" s="2">
        <v>15454.2</v>
      </c>
      <c r="M1646" s="2">
        <v>168064.42</v>
      </c>
      <c r="N1646" s="2">
        <v>168.06</v>
      </c>
      <c r="O1646" s="3">
        <v>45392</v>
      </c>
      <c r="P1646" t="s">
        <v>72</v>
      </c>
      <c r="Q1646" t="s">
        <v>73</v>
      </c>
      <c r="R1646">
        <v>2024</v>
      </c>
      <c r="S1646" t="s">
        <v>489</v>
      </c>
      <c r="T1646" t="s">
        <v>36</v>
      </c>
      <c r="U1646" t="s">
        <v>29</v>
      </c>
    </row>
    <row r="1647" spans="1:21" x14ac:dyDescent="0.3">
      <c r="A1647" t="s">
        <v>38</v>
      </c>
      <c r="B1647" t="s">
        <v>472</v>
      </c>
      <c r="C1647" t="s">
        <v>95</v>
      </c>
      <c r="D1647" t="s">
        <v>68</v>
      </c>
      <c r="E1647" s="2">
        <v>715.44</v>
      </c>
      <c r="F1647" s="2">
        <v>260</v>
      </c>
      <c r="G1647" s="2">
        <v>300</v>
      </c>
      <c r="H1647" s="2">
        <v>214632</v>
      </c>
      <c r="I1647">
        <v>10731.6</v>
      </c>
      <c r="J1647" s="2">
        <v>203900.4</v>
      </c>
      <c r="K1647" s="2">
        <v>203.9</v>
      </c>
      <c r="L1647" s="2">
        <v>186014.4</v>
      </c>
      <c r="M1647" s="2">
        <v>17886</v>
      </c>
      <c r="N1647" s="2">
        <v>17.89</v>
      </c>
      <c r="O1647" s="3">
        <v>45393</v>
      </c>
      <c r="P1647" t="s">
        <v>72</v>
      </c>
      <c r="Q1647" t="s">
        <v>73</v>
      </c>
      <c r="R1647">
        <v>2024</v>
      </c>
      <c r="S1647" t="s">
        <v>473</v>
      </c>
      <c r="T1647" t="s">
        <v>97</v>
      </c>
      <c r="U1647" t="s">
        <v>29</v>
      </c>
    </row>
    <row r="1648" spans="1:21" x14ac:dyDescent="0.3">
      <c r="A1648" t="s">
        <v>21</v>
      </c>
      <c r="B1648" t="s">
        <v>614</v>
      </c>
      <c r="C1648" t="s">
        <v>23</v>
      </c>
      <c r="D1648" t="s">
        <v>24</v>
      </c>
      <c r="E1648" s="2">
        <v>1627.81</v>
      </c>
      <c r="F1648" s="2">
        <v>5</v>
      </c>
      <c r="G1648" s="2">
        <v>125</v>
      </c>
      <c r="H1648" s="2">
        <v>203476.25</v>
      </c>
      <c r="I1648">
        <v>0</v>
      </c>
      <c r="J1648" s="2">
        <v>203476.25</v>
      </c>
      <c r="K1648" s="2">
        <v>203.48</v>
      </c>
      <c r="L1648" s="2">
        <v>8139.05</v>
      </c>
      <c r="M1648" s="2">
        <v>195337.2</v>
      </c>
      <c r="N1648" s="2">
        <v>195.34</v>
      </c>
      <c r="O1648" s="3">
        <v>45393</v>
      </c>
      <c r="P1648" t="s">
        <v>72</v>
      </c>
      <c r="Q1648" t="s">
        <v>73</v>
      </c>
      <c r="R1648">
        <v>2024</v>
      </c>
      <c r="S1648" t="s">
        <v>615</v>
      </c>
      <c r="T1648" t="s">
        <v>28</v>
      </c>
      <c r="U1648" t="s">
        <v>51</v>
      </c>
    </row>
    <row r="1649" spans="1:21" x14ac:dyDescent="0.3">
      <c r="A1649" t="s">
        <v>42</v>
      </c>
      <c r="B1649" t="s">
        <v>344</v>
      </c>
      <c r="C1649" t="s">
        <v>56</v>
      </c>
      <c r="D1649" t="s">
        <v>24</v>
      </c>
      <c r="E1649" s="2">
        <v>2190.69</v>
      </c>
      <c r="F1649" s="2">
        <v>120</v>
      </c>
      <c r="G1649" s="2">
        <v>350</v>
      </c>
      <c r="H1649" s="2">
        <v>766741.5</v>
      </c>
      <c r="I1649">
        <v>0</v>
      </c>
      <c r="J1649" s="2">
        <v>766741.5</v>
      </c>
      <c r="K1649" s="2">
        <v>766.74</v>
      </c>
      <c r="L1649" s="2">
        <v>262882.8</v>
      </c>
      <c r="M1649" s="2">
        <v>503858.7</v>
      </c>
      <c r="N1649" s="2">
        <v>503.86</v>
      </c>
      <c r="O1649" s="3">
        <v>45394</v>
      </c>
      <c r="P1649" t="s">
        <v>72</v>
      </c>
      <c r="Q1649" t="s">
        <v>73</v>
      </c>
      <c r="R1649">
        <v>2024</v>
      </c>
      <c r="S1649" t="s">
        <v>345</v>
      </c>
      <c r="T1649" t="s">
        <v>58</v>
      </c>
      <c r="U1649" t="s">
        <v>41</v>
      </c>
    </row>
    <row r="1650" spans="1:21" x14ac:dyDescent="0.3">
      <c r="A1650" t="s">
        <v>21</v>
      </c>
      <c r="B1650" t="s">
        <v>338</v>
      </c>
      <c r="C1650" t="s">
        <v>67</v>
      </c>
      <c r="D1650" t="s">
        <v>24</v>
      </c>
      <c r="E1650" s="2">
        <v>2043.92</v>
      </c>
      <c r="F1650" s="2">
        <v>3</v>
      </c>
      <c r="G1650" s="2">
        <v>125</v>
      </c>
      <c r="H1650" s="2">
        <v>255490</v>
      </c>
      <c r="I1650">
        <v>0</v>
      </c>
      <c r="J1650" s="2">
        <v>255490</v>
      </c>
      <c r="K1650" s="2">
        <v>255.49</v>
      </c>
      <c r="L1650" s="2">
        <v>6131.76</v>
      </c>
      <c r="M1650" s="2">
        <v>249358.24</v>
      </c>
      <c r="N1650" s="2">
        <v>249.36</v>
      </c>
      <c r="O1650" s="3">
        <v>45394</v>
      </c>
      <c r="P1650" t="s">
        <v>72</v>
      </c>
      <c r="Q1650" t="s">
        <v>73</v>
      </c>
      <c r="R1650">
        <v>2024</v>
      </c>
      <c r="S1650" t="s">
        <v>339</v>
      </c>
      <c r="T1650" t="s">
        <v>70</v>
      </c>
      <c r="U1650" t="s">
        <v>51</v>
      </c>
    </row>
    <row r="1651" spans="1:21" x14ac:dyDescent="0.3">
      <c r="A1651" t="s">
        <v>21</v>
      </c>
      <c r="B1651" t="s">
        <v>420</v>
      </c>
      <c r="C1651" t="s">
        <v>32</v>
      </c>
      <c r="D1651" t="s">
        <v>24</v>
      </c>
      <c r="E1651" s="2">
        <v>2546.38</v>
      </c>
      <c r="F1651" s="2">
        <v>10</v>
      </c>
      <c r="G1651" s="2">
        <v>125</v>
      </c>
      <c r="H1651" s="2">
        <v>318297.5</v>
      </c>
      <c r="I1651">
        <v>0</v>
      </c>
      <c r="J1651" s="2">
        <v>318297.5</v>
      </c>
      <c r="K1651" s="2">
        <v>318.3</v>
      </c>
      <c r="L1651" s="2">
        <v>25463.8</v>
      </c>
      <c r="M1651" s="2">
        <v>292833.7</v>
      </c>
      <c r="N1651" s="2">
        <v>292.83</v>
      </c>
      <c r="O1651" s="3">
        <v>45394</v>
      </c>
      <c r="P1651" t="s">
        <v>72</v>
      </c>
      <c r="Q1651" t="s">
        <v>73</v>
      </c>
      <c r="R1651">
        <v>2024</v>
      </c>
      <c r="S1651" t="s">
        <v>421</v>
      </c>
      <c r="T1651" t="s">
        <v>36</v>
      </c>
      <c r="U1651" t="s">
        <v>54</v>
      </c>
    </row>
    <row r="1652" spans="1:21" x14ac:dyDescent="0.3">
      <c r="A1652" t="s">
        <v>47</v>
      </c>
      <c r="B1652" t="s">
        <v>364</v>
      </c>
      <c r="C1652" t="s">
        <v>95</v>
      </c>
      <c r="D1652" t="s">
        <v>228</v>
      </c>
      <c r="E1652" s="2">
        <v>1708.76</v>
      </c>
      <c r="F1652" s="2">
        <v>260</v>
      </c>
      <c r="G1652" s="2">
        <v>12</v>
      </c>
      <c r="H1652" s="2">
        <v>20505.12</v>
      </c>
      <c r="I1652">
        <v>3075.77</v>
      </c>
      <c r="J1652" s="2">
        <v>17429.349999999999</v>
      </c>
      <c r="K1652" s="2">
        <v>17.43</v>
      </c>
      <c r="L1652" s="2">
        <v>444277.6</v>
      </c>
      <c r="M1652" s="2">
        <v>-426848.25</v>
      </c>
      <c r="N1652" s="2">
        <v>-426.85</v>
      </c>
      <c r="O1652" s="3">
        <v>45394</v>
      </c>
      <c r="P1652" t="s">
        <v>72</v>
      </c>
      <c r="Q1652" t="s">
        <v>73</v>
      </c>
      <c r="R1652">
        <v>2024</v>
      </c>
      <c r="S1652" t="s">
        <v>365</v>
      </c>
      <c r="T1652" t="s">
        <v>97</v>
      </c>
      <c r="U1652" t="s">
        <v>46</v>
      </c>
    </row>
    <row r="1653" spans="1:21" x14ac:dyDescent="0.3">
      <c r="A1653" t="s">
        <v>30</v>
      </c>
      <c r="B1653" t="s">
        <v>488</v>
      </c>
      <c r="C1653" t="s">
        <v>32</v>
      </c>
      <c r="D1653" t="s">
        <v>24</v>
      </c>
      <c r="E1653" s="2">
        <v>762.73</v>
      </c>
      <c r="F1653" s="2">
        <v>10</v>
      </c>
      <c r="G1653" s="2">
        <v>15</v>
      </c>
      <c r="H1653" s="2">
        <v>11440.95</v>
      </c>
      <c r="I1653">
        <v>0</v>
      </c>
      <c r="J1653" s="2">
        <v>11440.95</v>
      </c>
      <c r="K1653" s="2">
        <v>11.44</v>
      </c>
      <c r="L1653" s="2">
        <v>7627.3</v>
      </c>
      <c r="M1653" s="2">
        <v>3813.65</v>
      </c>
      <c r="N1653" s="2">
        <v>3.81</v>
      </c>
      <c r="O1653" s="3">
        <v>45396</v>
      </c>
      <c r="P1653" t="s">
        <v>72</v>
      </c>
      <c r="Q1653" t="s">
        <v>73</v>
      </c>
      <c r="R1653">
        <v>2024</v>
      </c>
      <c r="S1653" t="s">
        <v>489</v>
      </c>
      <c r="T1653" t="s">
        <v>36</v>
      </c>
      <c r="U1653" t="s">
        <v>51</v>
      </c>
    </row>
    <row r="1654" spans="1:21" x14ac:dyDescent="0.3">
      <c r="A1654" t="s">
        <v>42</v>
      </c>
      <c r="B1654" t="s">
        <v>366</v>
      </c>
      <c r="C1654" t="s">
        <v>56</v>
      </c>
      <c r="D1654" t="s">
        <v>24</v>
      </c>
      <c r="E1654" s="2">
        <v>2471.08</v>
      </c>
      <c r="F1654" s="2">
        <v>120</v>
      </c>
      <c r="G1654" s="2">
        <v>350</v>
      </c>
      <c r="H1654" s="2">
        <v>864878</v>
      </c>
      <c r="I1654">
        <v>0</v>
      </c>
      <c r="J1654" s="2">
        <v>864878</v>
      </c>
      <c r="K1654" s="2">
        <v>864.88</v>
      </c>
      <c r="L1654" s="2">
        <v>296529.59999999998</v>
      </c>
      <c r="M1654" s="2">
        <v>568348.4</v>
      </c>
      <c r="N1654" s="2">
        <v>568.35</v>
      </c>
      <c r="O1654" s="3">
        <v>45397</v>
      </c>
      <c r="P1654" t="s">
        <v>72</v>
      </c>
      <c r="Q1654" t="s">
        <v>73</v>
      </c>
      <c r="R1654">
        <v>2024</v>
      </c>
      <c r="S1654" t="s">
        <v>367</v>
      </c>
      <c r="T1654" t="s">
        <v>58</v>
      </c>
      <c r="U1654" t="s">
        <v>54</v>
      </c>
    </row>
    <row r="1655" spans="1:21" x14ac:dyDescent="0.3">
      <c r="A1655" t="s">
        <v>38</v>
      </c>
      <c r="B1655" t="s">
        <v>578</v>
      </c>
      <c r="C1655" t="s">
        <v>67</v>
      </c>
      <c r="D1655" t="s">
        <v>228</v>
      </c>
      <c r="E1655" s="2">
        <v>579.88</v>
      </c>
      <c r="F1655" s="2">
        <v>3</v>
      </c>
      <c r="G1655" s="2">
        <v>300</v>
      </c>
      <c r="H1655" s="2">
        <v>173964</v>
      </c>
      <c r="I1655">
        <v>26094.6</v>
      </c>
      <c r="J1655" s="2">
        <v>147869.4</v>
      </c>
      <c r="K1655" s="2">
        <v>147.87</v>
      </c>
      <c r="L1655" s="2">
        <v>1739.64</v>
      </c>
      <c r="M1655" s="2">
        <v>146129.76</v>
      </c>
      <c r="N1655" s="2">
        <v>146.13</v>
      </c>
      <c r="O1655" s="3">
        <v>45397</v>
      </c>
      <c r="P1655" t="s">
        <v>72</v>
      </c>
      <c r="Q1655" t="s">
        <v>73</v>
      </c>
      <c r="R1655">
        <v>2024</v>
      </c>
      <c r="S1655" t="s">
        <v>579</v>
      </c>
      <c r="T1655" t="s">
        <v>70</v>
      </c>
      <c r="U1655" t="s">
        <v>46</v>
      </c>
    </row>
    <row r="1656" spans="1:21" x14ac:dyDescent="0.3">
      <c r="A1656" t="s">
        <v>30</v>
      </c>
      <c r="B1656" t="s">
        <v>624</v>
      </c>
      <c r="C1656" t="s">
        <v>56</v>
      </c>
      <c r="D1656" t="s">
        <v>228</v>
      </c>
      <c r="E1656" s="2">
        <v>1573.51</v>
      </c>
      <c r="F1656" s="2">
        <v>120</v>
      </c>
      <c r="G1656" s="2">
        <v>15</v>
      </c>
      <c r="H1656" s="2">
        <v>23602.65</v>
      </c>
      <c r="I1656">
        <v>3540.4</v>
      </c>
      <c r="J1656" s="2">
        <v>20062.25</v>
      </c>
      <c r="K1656" s="2">
        <v>20.059999999999999</v>
      </c>
      <c r="L1656" s="2">
        <v>188821.2</v>
      </c>
      <c r="M1656" s="2">
        <v>-168758.95</v>
      </c>
      <c r="N1656" s="2">
        <v>-168.76</v>
      </c>
      <c r="O1656" s="3">
        <v>45397</v>
      </c>
      <c r="P1656" t="s">
        <v>72</v>
      </c>
      <c r="Q1656" t="s">
        <v>73</v>
      </c>
      <c r="R1656">
        <v>2024</v>
      </c>
      <c r="S1656" t="s">
        <v>625</v>
      </c>
      <c r="T1656" t="s">
        <v>58</v>
      </c>
      <c r="U1656" t="s">
        <v>51</v>
      </c>
    </row>
    <row r="1657" spans="1:21" x14ac:dyDescent="0.3">
      <c r="A1657" t="s">
        <v>47</v>
      </c>
      <c r="B1657" t="s">
        <v>422</v>
      </c>
      <c r="C1657" t="s">
        <v>23</v>
      </c>
      <c r="D1657" t="s">
        <v>24</v>
      </c>
      <c r="E1657" s="2">
        <v>1536.02</v>
      </c>
      <c r="F1657" s="2">
        <v>5</v>
      </c>
      <c r="G1657" s="2">
        <v>12</v>
      </c>
      <c r="H1657" s="2">
        <v>18432.240000000002</v>
      </c>
      <c r="I1657">
        <v>0</v>
      </c>
      <c r="J1657" s="2">
        <v>18432.240000000002</v>
      </c>
      <c r="K1657" s="2">
        <v>18.43</v>
      </c>
      <c r="L1657" s="2">
        <v>7680.1</v>
      </c>
      <c r="M1657" s="2">
        <v>10752.14</v>
      </c>
      <c r="N1657" s="2">
        <v>10.75</v>
      </c>
      <c r="O1657" s="3">
        <v>45398</v>
      </c>
      <c r="P1657" t="s">
        <v>72</v>
      </c>
      <c r="Q1657" t="s">
        <v>73</v>
      </c>
      <c r="R1657">
        <v>2024</v>
      </c>
      <c r="S1657" t="s">
        <v>423</v>
      </c>
      <c r="T1657" t="s">
        <v>28</v>
      </c>
      <c r="U1657" t="s">
        <v>46</v>
      </c>
    </row>
    <row r="1658" spans="1:21" x14ac:dyDescent="0.3">
      <c r="A1658" t="s">
        <v>47</v>
      </c>
      <c r="B1658" t="s">
        <v>362</v>
      </c>
      <c r="C1658" t="s">
        <v>61</v>
      </c>
      <c r="D1658" t="s">
        <v>158</v>
      </c>
      <c r="E1658" s="2">
        <v>1458.42</v>
      </c>
      <c r="F1658" s="2">
        <v>250</v>
      </c>
      <c r="G1658" s="2">
        <v>12</v>
      </c>
      <c r="H1658" s="2">
        <v>17501.04</v>
      </c>
      <c r="I1658">
        <v>1750.1</v>
      </c>
      <c r="J1658" s="2">
        <v>15750.94</v>
      </c>
      <c r="K1658" s="2">
        <v>15.75</v>
      </c>
      <c r="L1658" s="2">
        <v>364605</v>
      </c>
      <c r="M1658" s="2">
        <v>-348854.06</v>
      </c>
      <c r="N1658" s="2">
        <v>-348.85</v>
      </c>
      <c r="O1658" s="3">
        <v>45398</v>
      </c>
      <c r="P1658" t="s">
        <v>72</v>
      </c>
      <c r="Q1658" t="s">
        <v>73</v>
      </c>
      <c r="R1658">
        <v>2024</v>
      </c>
      <c r="S1658" t="s">
        <v>363</v>
      </c>
      <c r="T1658" t="s">
        <v>64</v>
      </c>
      <c r="U1658" t="s">
        <v>54</v>
      </c>
    </row>
    <row r="1659" spans="1:21" x14ac:dyDescent="0.3">
      <c r="A1659" t="s">
        <v>47</v>
      </c>
      <c r="B1659" t="s">
        <v>574</v>
      </c>
      <c r="C1659" t="s">
        <v>32</v>
      </c>
      <c r="D1659" t="s">
        <v>228</v>
      </c>
      <c r="E1659" s="2">
        <v>1082.71</v>
      </c>
      <c r="F1659" s="2">
        <v>10</v>
      </c>
      <c r="G1659" s="2">
        <v>12</v>
      </c>
      <c r="H1659" s="2">
        <v>12992.52</v>
      </c>
      <c r="I1659">
        <v>1948.88</v>
      </c>
      <c r="J1659" s="2">
        <v>11043.64</v>
      </c>
      <c r="K1659" s="2">
        <v>11.04</v>
      </c>
      <c r="L1659" s="2">
        <v>10827.1</v>
      </c>
      <c r="M1659" s="2">
        <v>216.54</v>
      </c>
      <c r="N1659" s="2">
        <v>0.22</v>
      </c>
      <c r="O1659" s="3">
        <v>45399</v>
      </c>
      <c r="P1659" t="s">
        <v>72</v>
      </c>
      <c r="Q1659" t="s">
        <v>73</v>
      </c>
      <c r="R1659">
        <v>2024</v>
      </c>
      <c r="S1659" t="s">
        <v>575</v>
      </c>
      <c r="T1659" t="s">
        <v>36</v>
      </c>
      <c r="U1659" t="s">
        <v>59</v>
      </c>
    </row>
    <row r="1660" spans="1:21" x14ac:dyDescent="0.3">
      <c r="A1660" t="s">
        <v>38</v>
      </c>
      <c r="B1660" t="s">
        <v>342</v>
      </c>
      <c r="C1660" t="s">
        <v>23</v>
      </c>
      <c r="D1660" t="s">
        <v>68</v>
      </c>
      <c r="E1660" s="2">
        <v>437.94</v>
      </c>
      <c r="F1660" s="2">
        <v>5</v>
      </c>
      <c r="G1660" s="2">
        <v>300</v>
      </c>
      <c r="H1660" s="2">
        <v>131382</v>
      </c>
      <c r="I1660">
        <v>6569.1</v>
      </c>
      <c r="J1660" s="2">
        <v>124812.9</v>
      </c>
      <c r="K1660" s="2">
        <v>124.81</v>
      </c>
      <c r="L1660" s="2">
        <v>2189.6999999999998</v>
      </c>
      <c r="M1660" s="2">
        <v>122623.2</v>
      </c>
      <c r="N1660" s="2">
        <v>122.62</v>
      </c>
      <c r="O1660" s="3">
        <v>45399</v>
      </c>
      <c r="P1660" t="s">
        <v>72</v>
      </c>
      <c r="Q1660" t="s">
        <v>73</v>
      </c>
      <c r="R1660">
        <v>2024</v>
      </c>
      <c r="S1660" t="s">
        <v>343</v>
      </c>
      <c r="T1660" t="s">
        <v>28</v>
      </c>
      <c r="U1660" t="s">
        <v>41</v>
      </c>
    </row>
    <row r="1661" spans="1:21" x14ac:dyDescent="0.3">
      <c r="A1661" t="s">
        <v>38</v>
      </c>
      <c r="B1661" t="s">
        <v>366</v>
      </c>
      <c r="C1661" t="s">
        <v>95</v>
      </c>
      <c r="D1661" t="s">
        <v>228</v>
      </c>
      <c r="E1661" s="2">
        <v>831.45</v>
      </c>
      <c r="F1661" s="2">
        <v>260</v>
      </c>
      <c r="G1661" s="2">
        <v>300</v>
      </c>
      <c r="H1661" s="2">
        <v>249435</v>
      </c>
      <c r="I1661">
        <v>37415.25</v>
      </c>
      <c r="J1661" s="2">
        <v>212019.75</v>
      </c>
      <c r="K1661" s="2">
        <v>212.02</v>
      </c>
      <c r="L1661" s="2">
        <v>216177</v>
      </c>
      <c r="M1661" s="2">
        <v>-4157.25</v>
      </c>
      <c r="N1661" s="2">
        <v>-4.16</v>
      </c>
      <c r="O1661" s="3">
        <v>45399</v>
      </c>
      <c r="P1661" t="s">
        <v>72</v>
      </c>
      <c r="Q1661" t="s">
        <v>73</v>
      </c>
      <c r="R1661">
        <v>2024</v>
      </c>
      <c r="S1661" t="s">
        <v>367</v>
      </c>
      <c r="T1661" t="s">
        <v>97</v>
      </c>
      <c r="U1661" t="s">
        <v>51</v>
      </c>
    </row>
    <row r="1662" spans="1:21" x14ac:dyDescent="0.3">
      <c r="A1662" t="s">
        <v>42</v>
      </c>
      <c r="B1662" t="s">
        <v>400</v>
      </c>
      <c r="C1662" t="s">
        <v>61</v>
      </c>
      <c r="D1662" t="s">
        <v>228</v>
      </c>
      <c r="E1662" s="2">
        <v>3779.49</v>
      </c>
      <c r="F1662" s="2">
        <v>250</v>
      </c>
      <c r="G1662" s="2">
        <v>350</v>
      </c>
      <c r="H1662" s="2">
        <v>1322821.5</v>
      </c>
      <c r="I1662">
        <v>198423.23</v>
      </c>
      <c r="J1662" s="2">
        <v>1124398.27</v>
      </c>
      <c r="K1662" s="2">
        <v>1124.4000000000001</v>
      </c>
      <c r="L1662" s="2">
        <v>944872.5</v>
      </c>
      <c r="M1662" s="2">
        <v>179525.77</v>
      </c>
      <c r="N1662" s="2">
        <v>179.53</v>
      </c>
      <c r="O1662" s="3">
        <v>45399</v>
      </c>
      <c r="P1662" t="s">
        <v>72</v>
      </c>
      <c r="Q1662" t="s">
        <v>73</v>
      </c>
      <c r="R1662">
        <v>2024</v>
      </c>
      <c r="S1662" t="s">
        <v>401</v>
      </c>
      <c r="T1662" t="s">
        <v>64</v>
      </c>
      <c r="U1662" t="s">
        <v>54</v>
      </c>
    </row>
    <row r="1663" spans="1:21" x14ac:dyDescent="0.3">
      <c r="A1663" t="s">
        <v>21</v>
      </c>
      <c r="B1663" t="s">
        <v>488</v>
      </c>
      <c r="C1663" t="s">
        <v>32</v>
      </c>
      <c r="D1663" t="s">
        <v>158</v>
      </c>
      <c r="E1663" s="2">
        <v>2012.67</v>
      </c>
      <c r="F1663" s="2">
        <v>10</v>
      </c>
      <c r="G1663" s="2">
        <v>125</v>
      </c>
      <c r="H1663" s="2">
        <v>251583.75</v>
      </c>
      <c r="I1663">
        <v>25158.38</v>
      </c>
      <c r="J1663" s="2">
        <v>226425.37</v>
      </c>
      <c r="K1663" s="2">
        <v>226.43</v>
      </c>
      <c r="L1663" s="2">
        <v>20126.7</v>
      </c>
      <c r="M1663" s="2">
        <v>206298.67</v>
      </c>
      <c r="N1663" s="2">
        <v>206.3</v>
      </c>
      <c r="O1663" s="3">
        <v>45400</v>
      </c>
      <c r="P1663" t="s">
        <v>72</v>
      </c>
      <c r="Q1663" t="s">
        <v>73</v>
      </c>
      <c r="R1663">
        <v>2024</v>
      </c>
      <c r="S1663" t="s">
        <v>489</v>
      </c>
      <c r="T1663" t="s">
        <v>36</v>
      </c>
      <c r="U1663" t="s">
        <v>54</v>
      </c>
    </row>
    <row r="1664" spans="1:21" x14ac:dyDescent="0.3">
      <c r="A1664" t="s">
        <v>47</v>
      </c>
      <c r="B1664" t="s">
        <v>490</v>
      </c>
      <c r="C1664" t="s">
        <v>95</v>
      </c>
      <c r="D1664" t="s">
        <v>158</v>
      </c>
      <c r="E1664" s="2">
        <v>1179.8900000000001</v>
      </c>
      <c r="F1664" s="2">
        <v>260</v>
      </c>
      <c r="G1664" s="2">
        <v>12</v>
      </c>
      <c r="H1664" s="2">
        <v>14158.68</v>
      </c>
      <c r="I1664">
        <v>1415.87</v>
      </c>
      <c r="J1664" s="2">
        <v>12742.81</v>
      </c>
      <c r="K1664" s="2">
        <v>12.74</v>
      </c>
      <c r="L1664" s="2">
        <v>306771.40000000002</v>
      </c>
      <c r="M1664" s="2">
        <v>-294028.59000000003</v>
      </c>
      <c r="N1664" s="2">
        <v>-294.02999999999997</v>
      </c>
      <c r="O1664" s="3">
        <v>45400</v>
      </c>
      <c r="P1664" t="s">
        <v>72</v>
      </c>
      <c r="Q1664" t="s">
        <v>73</v>
      </c>
      <c r="R1664">
        <v>2024</v>
      </c>
      <c r="S1664" t="s">
        <v>491</v>
      </c>
      <c r="T1664" t="s">
        <v>97</v>
      </c>
      <c r="U1664" t="s">
        <v>29</v>
      </c>
    </row>
    <row r="1665" spans="1:21" x14ac:dyDescent="0.3">
      <c r="A1665" t="s">
        <v>30</v>
      </c>
      <c r="B1665" t="s">
        <v>510</v>
      </c>
      <c r="C1665" t="s">
        <v>95</v>
      </c>
      <c r="D1665" t="s">
        <v>228</v>
      </c>
      <c r="E1665" s="2">
        <v>1686.53</v>
      </c>
      <c r="F1665" s="2">
        <v>260</v>
      </c>
      <c r="G1665" s="2">
        <v>15</v>
      </c>
      <c r="H1665" s="2">
        <v>25297.95</v>
      </c>
      <c r="I1665">
        <v>3794.69</v>
      </c>
      <c r="J1665" s="2">
        <v>21503.26</v>
      </c>
      <c r="K1665" s="2">
        <v>21.5</v>
      </c>
      <c r="L1665" s="2">
        <v>438497.8</v>
      </c>
      <c r="M1665" s="2">
        <v>-416994.54</v>
      </c>
      <c r="N1665" s="2">
        <v>-416.99</v>
      </c>
      <c r="O1665" s="3">
        <v>45402</v>
      </c>
      <c r="P1665" t="s">
        <v>72</v>
      </c>
      <c r="Q1665" t="s">
        <v>73</v>
      </c>
      <c r="R1665">
        <v>2024</v>
      </c>
      <c r="S1665" t="s">
        <v>511</v>
      </c>
      <c r="T1665" t="s">
        <v>97</v>
      </c>
      <c r="U1665" t="s">
        <v>41</v>
      </c>
    </row>
    <row r="1666" spans="1:21" x14ac:dyDescent="0.3">
      <c r="A1666" t="s">
        <v>42</v>
      </c>
      <c r="B1666" t="s">
        <v>496</v>
      </c>
      <c r="C1666" t="s">
        <v>32</v>
      </c>
      <c r="D1666" t="s">
        <v>158</v>
      </c>
      <c r="E1666" s="2">
        <v>1941.17</v>
      </c>
      <c r="F1666" s="2">
        <v>10</v>
      </c>
      <c r="G1666" s="2">
        <v>350</v>
      </c>
      <c r="H1666" s="2">
        <v>679409.5</v>
      </c>
      <c r="I1666">
        <v>67940.95</v>
      </c>
      <c r="J1666" s="2">
        <v>611468.55000000005</v>
      </c>
      <c r="K1666" s="2">
        <v>611.47</v>
      </c>
      <c r="L1666" s="2">
        <v>19411.7</v>
      </c>
      <c r="M1666" s="2">
        <v>592056.85</v>
      </c>
      <c r="N1666" s="2">
        <v>592.05999999999995</v>
      </c>
      <c r="O1666" s="3">
        <v>45402</v>
      </c>
      <c r="P1666" t="s">
        <v>72</v>
      </c>
      <c r="Q1666" t="s">
        <v>73</v>
      </c>
      <c r="R1666">
        <v>2024</v>
      </c>
      <c r="S1666" t="s">
        <v>497</v>
      </c>
      <c r="T1666" t="s">
        <v>36</v>
      </c>
      <c r="U1666" t="s">
        <v>37</v>
      </c>
    </row>
    <row r="1667" spans="1:21" x14ac:dyDescent="0.3">
      <c r="A1667" t="s">
        <v>30</v>
      </c>
      <c r="B1667" t="s">
        <v>578</v>
      </c>
      <c r="C1667" t="s">
        <v>32</v>
      </c>
      <c r="D1667" t="s">
        <v>68</v>
      </c>
      <c r="E1667" s="2">
        <v>1770.44</v>
      </c>
      <c r="F1667" s="2">
        <v>10</v>
      </c>
      <c r="G1667" s="2">
        <v>15</v>
      </c>
      <c r="H1667" s="2">
        <v>26556.6</v>
      </c>
      <c r="I1667">
        <v>1327.83</v>
      </c>
      <c r="J1667" s="2">
        <v>25228.77</v>
      </c>
      <c r="K1667" s="2">
        <v>25.23</v>
      </c>
      <c r="L1667" s="2">
        <v>17704.400000000001</v>
      </c>
      <c r="M1667" s="2">
        <v>7524.37</v>
      </c>
      <c r="N1667" s="2">
        <v>7.52</v>
      </c>
      <c r="O1667" s="3">
        <v>45402</v>
      </c>
      <c r="P1667" t="s">
        <v>72</v>
      </c>
      <c r="Q1667" t="s">
        <v>73</v>
      </c>
      <c r="R1667">
        <v>2024</v>
      </c>
      <c r="S1667" t="s">
        <v>579</v>
      </c>
      <c r="T1667" t="s">
        <v>36</v>
      </c>
      <c r="U1667" t="s">
        <v>59</v>
      </c>
    </row>
    <row r="1668" spans="1:21" x14ac:dyDescent="0.3">
      <c r="A1668" t="s">
        <v>42</v>
      </c>
      <c r="B1668" t="s">
        <v>416</v>
      </c>
      <c r="C1668" t="s">
        <v>61</v>
      </c>
      <c r="D1668" t="s">
        <v>68</v>
      </c>
      <c r="E1668" s="2">
        <v>1782.04</v>
      </c>
      <c r="F1668" s="2">
        <v>250</v>
      </c>
      <c r="G1668" s="2">
        <v>350</v>
      </c>
      <c r="H1668" s="2">
        <v>623714</v>
      </c>
      <c r="I1668">
        <v>31185.7</v>
      </c>
      <c r="J1668" s="2">
        <v>592528.30000000005</v>
      </c>
      <c r="K1668" s="2">
        <v>592.53</v>
      </c>
      <c r="L1668" s="2">
        <v>445510</v>
      </c>
      <c r="M1668" s="2">
        <v>147018.29999999999</v>
      </c>
      <c r="N1668" s="2">
        <v>147.02000000000001</v>
      </c>
      <c r="O1668" s="3">
        <v>45402</v>
      </c>
      <c r="P1668" t="s">
        <v>72</v>
      </c>
      <c r="Q1668" t="s">
        <v>73</v>
      </c>
      <c r="R1668">
        <v>2024</v>
      </c>
      <c r="S1668" t="s">
        <v>417</v>
      </c>
      <c r="T1668" t="s">
        <v>64</v>
      </c>
      <c r="U1668" t="s">
        <v>54</v>
      </c>
    </row>
    <row r="1669" spans="1:21" x14ac:dyDescent="0.3">
      <c r="A1669" t="s">
        <v>30</v>
      </c>
      <c r="B1669" t="s">
        <v>618</v>
      </c>
      <c r="C1669" t="s">
        <v>23</v>
      </c>
      <c r="D1669" t="s">
        <v>228</v>
      </c>
      <c r="E1669" s="2">
        <v>1051.4000000000001</v>
      </c>
      <c r="F1669" s="2">
        <v>5</v>
      </c>
      <c r="G1669" s="2">
        <v>15</v>
      </c>
      <c r="H1669" s="2">
        <v>15771</v>
      </c>
      <c r="I1669">
        <v>2365.65</v>
      </c>
      <c r="J1669" s="2">
        <v>13405.35</v>
      </c>
      <c r="K1669" s="2">
        <v>13.41</v>
      </c>
      <c r="L1669" s="2">
        <v>5257</v>
      </c>
      <c r="M1669" s="2">
        <v>8148.35</v>
      </c>
      <c r="N1669" s="2">
        <v>8.15</v>
      </c>
      <c r="O1669" s="3">
        <v>45402</v>
      </c>
      <c r="P1669" t="s">
        <v>72</v>
      </c>
      <c r="Q1669" t="s">
        <v>73</v>
      </c>
      <c r="R1669">
        <v>2024</v>
      </c>
      <c r="S1669" t="s">
        <v>619</v>
      </c>
      <c r="T1669" t="s">
        <v>28</v>
      </c>
      <c r="U1669" t="s">
        <v>59</v>
      </c>
    </row>
    <row r="1670" spans="1:21" x14ac:dyDescent="0.3">
      <c r="A1670" t="s">
        <v>47</v>
      </c>
      <c r="B1670" t="s">
        <v>492</v>
      </c>
      <c r="C1670" t="s">
        <v>32</v>
      </c>
      <c r="D1670" t="s">
        <v>24</v>
      </c>
      <c r="E1670" s="2">
        <v>1922.16</v>
      </c>
      <c r="F1670" s="2">
        <v>10</v>
      </c>
      <c r="G1670" s="2">
        <v>12</v>
      </c>
      <c r="H1670" s="2">
        <v>23065.919999999998</v>
      </c>
      <c r="I1670">
        <v>0</v>
      </c>
      <c r="J1670" s="2">
        <v>23065.919999999998</v>
      </c>
      <c r="K1670" s="2">
        <v>23.07</v>
      </c>
      <c r="L1670" s="2">
        <v>19221.599999999999</v>
      </c>
      <c r="M1670" s="2">
        <v>3844.32</v>
      </c>
      <c r="N1670" s="2">
        <v>3.84</v>
      </c>
      <c r="O1670" s="3">
        <v>45403</v>
      </c>
      <c r="P1670" t="s">
        <v>72</v>
      </c>
      <c r="Q1670" t="s">
        <v>73</v>
      </c>
      <c r="R1670">
        <v>2024</v>
      </c>
      <c r="S1670" t="s">
        <v>493</v>
      </c>
      <c r="T1670" t="s">
        <v>36</v>
      </c>
      <c r="U1670" t="s">
        <v>46</v>
      </c>
    </row>
    <row r="1671" spans="1:21" x14ac:dyDescent="0.3">
      <c r="A1671" t="s">
        <v>42</v>
      </c>
      <c r="B1671" t="s">
        <v>458</v>
      </c>
      <c r="C1671" t="s">
        <v>32</v>
      </c>
      <c r="D1671" t="s">
        <v>158</v>
      </c>
      <c r="E1671" s="2">
        <v>3103.78</v>
      </c>
      <c r="F1671" s="2">
        <v>10</v>
      </c>
      <c r="G1671" s="2">
        <v>350</v>
      </c>
      <c r="H1671" s="2">
        <v>1086323</v>
      </c>
      <c r="I1671">
        <v>108632.3</v>
      </c>
      <c r="J1671" s="2">
        <v>977690.7</v>
      </c>
      <c r="K1671" s="2">
        <v>977.69</v>
      </c>
      <c r="L1671" s="2">
        <v>31037.8</v>
      </c>
      <c r="M1671" s="2">
        <v>946652.9</v>
      </c>
      <c r="N1671" s="2">
        <v>946.65</v>
      </c>
      <c r="O1671" s="3">
        <v>45403</v>
      </c>
      <c r="P1671" t="s">
        <v>72</v>
      </c>
      <c r="Q1671" t="s">
        <v>73</v>
      </c>
      <c r="R1671">
        <v>2024</v>
      </c>
      <c r="S1671" t="s">
        <v>459</v>
      </c>
      <c r="T1671" t="s">
        <v>36</v>
      </c>
      <c r="U1671" t="s">
        <v>41</v>
      </c>
    </row>
    <row r="1672" spans="1:21" x14ac:dyDescent="0.3">
      <c r="A1672" t="s">
        <v>42</v>
      </c>
      <c r="B1672" t="s">
        <v>592</v>
      </c>
      <c r="C1672" t="s">
        <v>67</v>
      </c>
      <c r="D1672" t="s">
        <v>228</v>
      </c>
      <c r="E1672" s="2">
        <v>2801.18</v>
      </c>
      <c r="F1672" s="2">
        <v>3</v>
      </c>
      <c r="G1672" s="2">
        <v>350</v>
      </c>
      <c r="H1672" s="2">
        <v>980413</v>
      </c>
      <c r="I1672">
        <v>147061.95000000001</v>
      </c>
      <c r="J1672" s="2">
        <v>833351.05</v>
      </c>
      <c r="K1672" s="2">
        <v>833.35</v>
      </c>
      <c r="L1672" s="2">
        <v>8403.5400000000009</v>
      </c>
      <c r="M1672" s="2">
        <v>824947.51</v>
      </c>
      <c r="N1672" s="2">
        <v>824.95</v>
      </c>
      <c r="O1672" s="3">
        <v>45403</v>
      </c>
      <c r="P1672" t="s">
        <v>72</v>
      </c>
      <c r="Q1672" t="s">
        <v>73</v>
      </c>
      <c r="R1672">
        <v>2024</v>
      </c>
      <c r="S1672" t="s">
        <v>593</v>
      </c>
      <c r="T1672" t="s">
        <v>70</v>
      </c>
      <c r="U1672" t="s">
        <v>41</v>
      </c>
    </row>
    <row r="1673" spans="1:21" x14ac:dyDescent="0.3">
      <c r="A1673" t="s">
        <v>38</v>
      </c>
      <c r="B1673" t="s">
        <v>458</v>
      </c>
      <c r="C1673" t="s">
        <v>32</v>
      </c>
      <c r="D1673" t="s">
        <v>24</v>
      </c>
      <c r="E1673" s="2">
        <v>211.29</v>
      </c>
      <c r="F1673" s="2">
        <v>10</v>
      </c>
      <c r="G1673" s="2">
        <v>300</v>
      </c>
      <c r="H1673" s="2">
        <v>63387</v>
      </c>
      <c r="I1673">
        <v>0</v>
      </c>
      <c r="J1673" s="2">
        <v>63387</v>
      </c>
      <c r="K1673" s="2">
        <v>63.39</v>
      </c>
      <c r="L1673" s="2">
        <v>2112.9</v>
      </c>
      <c r="M1673" s="2">
        <v>61274.1</v>
      </c>
      <c r="N1673" s="2">
        <v>61.27</v>
      </c>
      <c r="O1673" s="3">
        <v>45403</v>
      </c>
      <c r="P1673" t="s">
        <v>72</v>
      </c>
      <c r="Q1673" t="s">
        <v>73</v>
      </c>
      <c r="R1673">
        <v>2024</v>
      </c>
      <c r="S1673" t="s">
        <v>459</v>
      </c>
      <c r="T1673" t="s">
        <v>36</v>
      </c>
      <c r="U1673" t="s">
        <v>59</v>
      </c>
    </row>
    <row r="1674" spans="1:21" x14ac:dyDescent="0.3">
      <c r="A1674" t="s">
        <v>42</v>
      </c>
      <c r="B1674" t="s">
        <v>598</v>
      </c>
      <c r="C1674" t="s">
        <v>23</v>
      </c>
      <c r="D1674" t="s">
        <v>68</v>
      </c>
      <c r="E1674" s="2">
        <v>3140.69</v>
      </c>
      <c r="F1674" s="2">
        <v>5</v>
      </c>
      <c r="G1674" s="2">
        <v>350</v>
      </c>
      <c r="H1674" s="2">
        <v>1099241.5</v>
      </c>
      <c r="I1674">
        <v>54962.080000000002</v>
      </c>
      <c r="J1674" s="2">
        <v>1044279.42</v>
      </c>
      <c r="K1674" s="2">
        <v>1044.28</v>
      </c>
      <c r="L1674" s="2">
        <v>15703.45</v>
      </c>
      <c r="M1674" s="2">
        <v>1028575.97</v>
      </c>
      <c r="N1674" s="2">
        <v>1028.58</v>
      </c>
      <c r="O1674" s="3">
        <v>45404</v>
      </c>
      <c r="P1674" t="s">
        <v>72</v>
      </c>
      <c r="Q1674" t="s">
        <v>73</v>
      </c>
      <c r="R1674">
        <v>2024</v>
      </c>
      <c r="S1674" t="s">
        <v>599</v>
      </c>
      <c r="T1674" t="s">
        <v>28</v>
      </c>
      <c r="U1674" t="s">
        <v>46</v>
      </c>
    </row>
    <row r="1675" spans="1:21" x14ac:dyDescent="0.3">
      <c r="A1675" t="s">
        <v>38</v>
      </c>
      <c r="B1675" t="s">
        <v>564</v>
      </c>
      <c r="C1675" t="s">
        <v>95</v>
      </c>
      <c r="D1675" t="s">
        <v>228</v>
      </c>
      <c r="E1675" s="2">
        <v>505.66</v>
      </c>
      <c r="F1675" s="2">
        <v>260</v>
      </c>
      <c r="G1675" s="2">
        <v>300</v>
      </c>
      <c r="H1675" s="2">
        <v>151698</v>
      </c>
      <c r="I1675">
        <v>22754.7</v>
      </c>
      <c r="J1675" s="2">
        <v>128943.3</v>
      </c>
      <c r="K1675" s="2">
        <v>128.94</v>
      </c>
      <c r="L1675" s="2">
        <v>131471.6</v>
      </c>
      <c r="M1675" s="2">
        <v>-2528.3000000000002</v>
      </c>
      <c r="N1675" s="2">
        <v>-2.5299999999999998</v>
      </c>
      <c r="O1675" s="3">
        <v>45405</v>
      </c>
      <c r="P1675" t="s">
        <v>72</v>
      </c>
      <c r="Q1675" t="s">
        <v>73</v>
      </c>
      <c r="R1675">
        <v>2024</v>
      </c>
      <c r="S1675" t="s">
        <v>565</v>
      </c>
      <c r="T1675" t="s">
        <v>97</v>
      </c>
      <c r="U1675" t="s">
        <v>59</v>
      </c>
    </row>
    <row r="1676" spans="1:21" x14ac:dyDescent="0.3">
      <c r="A1676" t="s">
        <v>47</v>
      </c>
      <c r="B1676" t="s">
        <v>610</v>
      </c>
      <c r="C1676" t="s">
        <v>32</v>
      </c>
      <c r="D1676" t="s">
        <v>158</v>
      </c>
      <c r="E1676" s="2">
        <v>1590.06</v>
      </c>
      <c r="F1676" s="2">
        <v>10</v>
      </c>
      <c r="G1676" s="2">
        <v>12</v>
      </c>
      <c r="H1676" s="2">
        <v>19080.72</v>
      </c>
      <c r="I1676">
        <v>1908.07</v>
      </c>
      <c r="J1676" s="2">
        <v>17172.650000000001</v>
      </c>
      <c r="K1676" s="2">
        <v>17.170000000000002</v>
      </c>
      <c r="L1676" s="2">
        <v>15900.6</v>
      </c>
      <c r="M1676" s="2">
        <v>1272.05</v>
      </c>
      <c r="N1676" s="2">
        <v>1.27</v>
      </c>
      <c r="O1676" s="3">
        <v>45406</v>
      </c>
      <c r="P1676" t="s">
        <v>72</v>
      </c>
      <c r="Q1676" t="s">
        <v>73</v>
      </c>
      <c r="R1676">
        <v>2024</v>
      </c>
      <c r="S1676" t="s">
        <v>611</v>
      </c>
      <c r="T1676" t="s">
        <v>36</v>
      </c>
      <c r="U1676" t="s">
        <v>46</v>
      </c>
    </row>
    <row r="1677" spans="1:21" x14ac:dyDescent="0.3">
      <c r="A1677" t="s">
        <v>30</v>
      </c>
      <c r="B1677" t="s">
        <v>490</v>
      </c>
      <c r="C1677" t="s">
        <v>61</v>
      </c>
      <c r="D1677" t="s">
        <v>68</v>
      </c>
      <c r="E1677" s="2">
        <v>543.16</v>
      </c>
      <c r="F1677" s="2">
        <v>250</v>
      </c>
      <c r="G1677" s="2">
        <v>15</v>
      </c>
      <c r="H1677" s="2">
        <v>8147.4</v>
      </c>
      <c r="I1677">
        <v>407.37</v>
      </c>
      <c r="J1677" s="2">
        <v>7740.03</v>
      </c>
      <c r="K1677" s="2">
        <v>7.74</v>
      </c>
      <c r="L1677" s="2">
        <v>135790</v>
      </c>
      <c r="M1677" s="2">
        <v>-128049.97</v>
      </c>
      <c r="N1677" s="2">
        <v>-128.05000000000001</v>
      </c>
      <c r="O1677" s="3">
        <v>45406</v>
      </c>
      <c r="P1677" t="s">
        <v>72</v>
      </c>
      <c r="Q1677" t="s">
        <v>73</v>
      </c>
      <c r="R1677">
        <v>2024</v>
      </c>
      <c r="S1677" t="s">
        <v>491</v>
      </c>
      <c r="T1677" t="s">
        <v>64</v>
      </c>
      <c r="U1677" t="s">
        <v>51</v>
      </c>
    </row>
    <row r="1678" spans="1:21" x14ac:dyDescent="0.3">
      <c r="A1678" t="s">
        <v>47</v>
      </c>
      <c r="B1678" t="s">
        <v>338</v>
      </c>
      <c r="C1678" t="s">
        <v>61</v>
      </c>
      <c r="D1678" t="s">
        <v>68</v>
      </c>
      <c r="E1678" s="2">
        <v>1054.46</v>
      </c>
      <c r="F1678" s="2">
        <v>250</v>
      </c>
      <c r="G1678" s="2">
        <v>12</v>
      </c>
      <c r="H1678" s="2">
        <v>12653.52</v>
      </c>
      <c r="I1678">
        <v>632.67999999999995</v>
      </c>
      <c r="J1678" s="2">
        <v>12020.84</v>
      </c>
      <c r="K1678" s="2">
        <v>12.02</v>
      </c>
      <c r="L1678" s="2">
        <v>263615</v>
      </c>
      <c r="M1678" s="2">
        <v>-251594.16</v>
      </c>
      <c r="N1678" s="2">
        <v>-251.59</v>
      </c>
      <c r="O1678" s="3">
        <v>45407</v>
      </c>
      <c r="P1678" t="s">
        <v>72</v>
      </c>
      <c r="Q1678" t="s">
        <v>73</v>
      </c>
      <c r="R1678">
        <v>2024</v>
      </c>
      <c r="S1678" t="s">
        <v>339</v>
      </c>
      <c r="T1678" t="s">
        <v>64</v>
      </c>
      <c r="U1678" t="s">
        <v>65</v>
      </c>
    </row>
    <row r="1679" spans="1:21" x14ac:dyDescent="0.3">
      <c r="A1679" t="s">
        <v>21</v>
      </c>
      <c r="B1679" t="s">
        <v>548</v>
      </c>
      <c r="C1679" t="s">
        <v>61</v>
      </c>
      <c r="D1679" t="s">
        <v>68</v>
      </c>
      <c r="E1679" s="2">
        <v>2742.89</v>
      </c>
      <c r="F1679" s="2">
        <v>250</v>
      </c>
      <c r="G1679" s="2">
        <v>125</v>
      </c>
      <c r="H1679" s="2">
        <v>342861.25</v>
      </c>
      <c r="I1679">
        <v>17143.060000000001</v>
      </c>
      <c r="J1679" s="2">
        <v>325718.19</v>
      </c>
      <c r="K1679" s="2">
        <v>325.72000000000003</v>
      </c>
      <c r="L1679" s="2">
        <v>685722.5</v>
      </c>
      <c r="M1679" s="2">
        <v>-360004.31</v>
      </c>
      <c r="N1679" s="2">
        <v>-360</v>
      </c>
      <c r="O1679" s="3">
        <v>45407</v>
      </c>
      <c r="P1679" t="s">
        <v>72</v>
      </c>
      <c r="Q1679" t="s">
        <v>73</v>
      </c>
      <c r="R1679">
        <v>2024</v>
      </c>
      <c r="S1679" t="s">
        <v>549</v>
      </c>
      <c r="T1679" t="s">
        <v>64</v>
      </c>
      <c r="U1679" t="s">
        <v>59</v>
      </c>
    </row>
    <row r="1680" spans="1:21" x14ac:dyDescent="0.3">
      <c r="A1680" t="s">
        <v>42</v>
      </c>
      <c r="B1680" t="s">
        <v>546</v>
      </c>
      <c r="C1680" t="s">
        <v>95</v>
      </c>
      <c r="D1680" t="s">
        <v>228</v>
      </c>
      <c r="E1680" s="2">
        <v>3208.31</v>
      </c>
      <c r="F1680" s="2">
        <v>260</v>
      </c>
      <c r="G1680" s="2">
        <v>350</v>
      </c>
      <c r="H1680" s="2">
        <v>1122908.5</v>
      </c>
      <c r="I1680">
        <v>168436.27</v>
      </c>
      <c r="J1680" s="2">
        <v>954472.23</v>
      </c>
      <c r="K1680" s="2">
        <v>954.47</v>
      </c>
      <c r="L1680" s="2">
        <v>834160.6</v>
      </c>
      <c r="M1680" s="2">
        <v>120311.63</v>
      </c>
      <c r="N1680" s="2">
        <v>120.31</v>
      </c>
      <c r="O1680" s="3">
        <v>45407</v>
      </c>
      <c r="P1680" t="s">
        <v>72</v>
      </c>
      <c r="Q1680" t="s">
        <v>73</v>
      </c>
      <c r="R1680">
        <v>2024</v>
      </c>
      <c r="S1680" t="s">
        <v>547</v>
      </c>
      <c r="T1680" t="s">
        <v>97</v>
      </c>
      <c r="U1680" t="s">
        <v>51</v>
      </c>
    </row>
    <row r="1681" spans="1:21" x14ac:dyDescent="0.3">
      <c r="A1681" t="s">
        <v>21</v>
      </c>
      <c r="B1681" t="s">
        <v>558</v>
      </c>
      <c r="C1681" t="s">
        <v>67</v>
      </c>
      <c r="D1681" t="s">
        <v>24</v>
      </c>
      <c r="E1681" s="2">
        <v>1104.23</v>
      </c>
      <c r="F1681" s="2">
        <v>3</v>
      </c>
      <c r="G1681" s="2">
        <v>125</v>
      </c>
      <c r="H1681" s="2">
        <v>138028.75</v>
      </c>
      <c r="I1681">
        <v>0</v>
      </c>
      <c r="J1681" s="2">
        <v>138028.75</v>
      </c>
      <c r="K1681" s="2">
        <v>138.03</v>
      </c>
      <c r="L1681" s="2">
        <v>3312.69</v>
      </c>
      <c r="M1681" s="2">
        <v>134716.06</v>
      </c>
      <c r="N1681" s="2">
        <v>134.72</v>
      </c>
      <c r="O1681" s="3">
        <v>45408</v>
      </c>
      <c r="P1681" t="s">
        <v>72</v>
      </c>
      <c r="Q1681" t="s">
        <v>73</v>
      </c>
      <c r="R1681">
        <v>2024</v>
      </c>
      <c r="S1681" t="s">
        <v>559</v>
      </c>
      <c r="T1681" t="s">
        <v>70</v>
      </c>
      <c r="U1681" t="s">
        <v>46</v>
      </c>
    </row>
    <row r="1682" spans="1:21" x14ac:dyDescent="0.3">
      <c r="A1682" t="s">
        <v>38</v>
      </c>
      <c r="B1682" t="s">
        <v>560</v>
      </c>
      <c r="C1682" t="s">
        <v>67</v>
      </c>
      <c r="D1682" t="s">
        <v>24</v>
      </c>
      <c r="E1682" s="2">
        <v>204.29</v>
      </c>
      <c r="F1682" s="2">
        <v>3</v>
      </c>
      <c r="G1682" s="2">
        <v>300</v>
      </c>
      <c r="H1682" s="2">
        <v>61287</v>
      </c>
      <c r="I1682">
        <v>0</v>
      </c>
      <c r="J1682" s="2">
        <v>61287</v>
      </c>
      <c r="K1682" s="2">
        <v>61.29</v>
      </c>
      <c r="L1682" s="2">
        <v>612.87</v>
      </c>
      <c r="M1682" s="2">
        <v>60674.13</v>
      </c>
      <c r="N1682" s="2">
        <v>60.67</v>
      </c>
      <c r="O1682" s="3">
        <v>45408</v>
      </c>
      <c r="P1682" t="s">
        <v>72</v>
      </c>
      <c r="Q1682" t="s">
        <v>73</v>
      </c>
      <c r="R1682">
        <v>2024</v>
      </c>
      <c r="S1682" t="s">
        <v>561</v>
      </c>
      <c r="T1682" t="s">
        <v>70</v>
      </c>
      <c r="U1682" t="s">
        <v>59</v>
      </c>
    </row>
    <row r="1683" spans="1:21" x14ac:dyDescent="0.3">
      <c r="A1683" t="s">
        <v>42</v>
      </c>
      <c r="B1683" t="s">
        <v>474</v>
      </c>
      <c r="C1683" t="s">
        <v>95</v>
      </c>
      <c r="D1683" t="s">
        <v>158</v>
      </c>
      <c r="E1683" s="2">
        <v>1396.71</v>
      </c>
      <c r="F1683" s="2">
        <v>260</v>
      </c>
      <c r="G1683" s="2">
        <v>350</v>
      </c>
      <c r="H1683" s="2">
        <v>488848.5</v>
      </c>
      <c r="I1683">
        <v>48884.85</v>
      </c>
      <c r="J1683" s="2">
        <v>439963.65</v>
      </c>
      <c r="K1683" s="2">
        <v>439.96</v>
      </c>
      <c r="L1683" s="2">
        <v>363144.6</v>
      </c>
      <c r="M1683" s="2">
        <v>76819.05</v>
      </c>
      <c r="N1683" s="2">
        <v>76.819999999999993</v>
      </c>
      <c r="O1683" s="3">
        <v>45408</v>
      </c>
      <c r="P1683" t="s">
        <v>72</v>
      </c>
      <c r="Q1683" t="s">
        <v>73</v>
      </c>
      <c r="R1683">
        <v>2024</v>
      </c>
      <c r="S1683" t="s">
        <v>475</v>
      </c>
      <c r="T1683" t="s">
        <v>97</v>
      </c>
      <c r="U1683" t="s">
        <v>29</v>
      </c>
    </row>
    <row r="1684" spans="1:21" x14ac:dyDescent="0.3">
      <c r="A1684" t="s">
        <v>30</v>
      </c>
      <c r="B1684" t="s">
        <v>438</v>
      </c>
      <c r="C1684" t="s">
        <v>56</v>
      </c>
      <c r="D1684" t="s">
        <v>68</v>
      </c>
      <c r="E1684" s="2">
        <v>1255.6199999999999</v>
      </c>
      <c r="F1684" s="2">
        <v>120</v>
      </c>
      <c r="G1684" s="2">
        <v>15</v>
      </c>
      <c r="H1684" s="2">
        <v>18834.3</v>
      </c>
      <c r="I1684">
        <v>941.72</v>
      </c>
      <c r="J1684" s="2">
        <v>17892.580000000002</v>
      </c>
      <c r="K1684" s="2">
        <v>17.89</v>
      </c>
      <c r="L1684" s="2">
        <v>150674.4</v>
      </c>
      <c r="M1684" s="2">
        <v>-132781.82</v>
      </c>
      <c r="N1684" s="2">
        <v>-132.78</v>
      </c>
      <c r="O1684" s="3">
        <v>45408</v>
      </c>
      <c r="P1684" t="s">
        <v>72</v>
      </c>
      <c r="Q1684" t="s">
        <v>73</v>
      </c>
      <c r="R1684">
        <v>2024</v>
      </c>
      <c r="S1684" t="s">
        <v>439</v>
      </c>
      <c r="T1684" t="s">
        <v>58</v>
      </c>
      <c r="U1684" t="s">
        <v>54</v>
      </c>
    </row>
    <row r="1685" spans="1:21" x14ac:dyDescent="0.3">
      <c r="A1685" t="s">
        <v>30</v>
      </c>
      <c r="B1685" t="s">
        <v>394</v>
      </c>
      <c r="C1685" t="s">
        <v>23</v>
      </c>
      <c r="D1685" t="s">
        <v>158</v>
      </c>
      <c r="E1685" s="2">
        <v>1565.38</v>
      </c>
      <c r="F1685" s="2">
        <v>5</v>
      </c>
      <c r="G1685" s="2">
        <v>15</v>
      </c>
      <c r="H1685" s="2">
        <v>23480.7</v>
      </c>
      <c r="I1685">
        <v>2348.0700000000002</v>
      </c>
      <c r="J1685" s="2">
        <v>21132.63</v>
      </c>
      <c r="K1685" s="2">
        <v>21.13</v>
      </c>
      <c r="L1685" s="2">
        <v>7826.9</v>
      </c>
      <c r="M1685" s="2">
        <v>13305.73</v>
      </c>
      <c r="N1685" s="2">
        <v>13.31</v>
      </c>
      <c r="O1685" s="3">
        <v>45408</v>
      </c>
      <c r="P1685" t="s">
        <v>72</v>
      </c>
      <c r="Q1685" t="s">
        <v>73</v>
      </c>
      <c r="R1685">
        <v>2024</v>
      </c>
      <c r="S1685" t="s">
        <v>395</v>
      </c>
      <c r="T1685" t="s">
        <v>28</v>
      </c>
      <c r="U1685" t="s">
        <v>59</v>
      </c>
    </row>
    <row r="1686" spans="1:21" x14ac:dyDescent="0.3">
      <c r="A1686" t="s">
        <v>38</v>
      </c>
      <c r="B1686" t="s">
        <v>346</v>
      </c>
      <c r="C1686" t="s">
        <v>23</v>
      </c>
      <c r="D1686" t="s">
        <v>158</v>
      </c>
      <c r="E1686" s="2">
        <v>235.33</v>
      </c>
      <c r="F1686" s="2">
        <v>5</v>
      </c>
      <c r="G1686" s="2">
        <v>300</v>
      </c>
      <c r="H1686" s="2">
        <v>70599</v>
      </c>
      <c r="I1686">
        <v>7059.9</v>
      </c>
      <c r="J1686" s="2">
        <v>63539.1</v>
      </c>
      <c r="K1686" s="2">
        <v>63.54</v>
      </c>
      <c r="L1686" s="2">
        <v>1176.6500000000001</v>
      </c>
      <c r="M1686" s="2">
        <v>62362.45</v>
      </c>
      <c r="N1686" s="2">
        <v>62.36</v>
      </c>
      <c r="O1686" s="3">
        <v>45409</v>
      </c>
      <c r="P1686" t="s">
        <v>72</v>
      </c>
      <c r="Q1686" t="s">
        <v>73</v>
      </c>
      <c r="R1686">
        <v>2024</v>
      </c>
      <c r="S1686" t="s">
        <v>347</v>
      </c>
      <c r="T1686" t="s">
        <v>28</v>
      </c>
      <c r="U1686" t="s">
        <v>41</v>
      </c>
    </row>
    <row r="1687" spans="1:21" x14ac:dyDescent="0.3">
      <c r="A1687" t="s">
        <v>38</v>
      </c>
      <c r="B1687" t="s">
        <v>420</v>
      </c>
      <c r="C1687" t="s">
        <v>95</v>
      </c>
      <c r="D1687" t="s">
        <v>158</v>
      </c>
      <c r="E1687" s="2">
        <v>940.99</v>
      </c>
      <c r="F1687" s="2">
        <v>260</v>
      </c>
      <c r="G1687" s="2">
        <v>300</v>
      </c>
      <c r="H1687" s="2">
        <v>282297</v>
      </c>
      <c r="I1687">
        <v>28229.7</v>
      </c>
      <c r="J1687" s="2">
        <v>254067.3</v>
      </c>
      <c r="K1687" s="2">
        <v>254.07</v>
      </c>
      <c r="L1687" s="2">
        <v>244657.4</v>
      </c>
      <c r="M1687" s="2">
        <v>9409.9</v>
      </c>
      <c r="N1687" s="2">
        <v>9.41</v>
      </c>
      <c r="O1687" s="3">
        <v>45410</v>
      </c>
      <c r="P1687" t="s">
        <v>72</v>
      </c>
      <c r="Q1687" t="s">
        <v>73</v>
      </c>
      <c r="R1687">
        <v>2024</v>
      </c>
      <c r="S1687" t="s">
        <v>421</v>
      </c>
      <c r="T1687" t="s">
        <v>97</v>
      </c>
      <c r="U1687" t="s">
        <v>51</v>
      </c>
    </row>
    <row r="1688" spans="1:21" x14ac:dyDescent="0.3">
      <c r="A1688" t="s">
        <v>47</v>
      </c>
      <c r="B1688" t="s">
        <v>386</v>
      </c>
      <c r="C1688" t="s">
        <v>56</v>
      </c>
      <c r="D1688" t="s">
        <v>158</v>
      </c>
      <c r="E1688" s="2">
        <v>1153.6600000000001</v>
      </c>
      <c r="F1688" s="2">
        <v>120</v>
      </c>
      <c r="G1688" s="2">
        <v>12</v>
      </c>
      <c r="H1688" s="2">
        <v>13843.92</v>
      </c>
      <c r="I1688">
        <v>1384.39</v>
      </c>
      <c r="J1688" s="2">
        <v>12459.53</v>
      </c>
      <c r="K1688" s="2">
        <v>12.46</v>
      </c>
      <c r="L1688" s="2">
        <v>138439.20000000001</v>
      </c>
      <c r="M1688" s="2">
        <v>-125979.67</v>
      </c>
      <c r="N1688" s="2">
        <v>-125.98</v>
      </c>
      <c r="O1688" s="3">
        <v>45411</v>
      </c>
      <c r="P1688" t="s">
        <v>72</v>
      </c>
      <c r="Q1688" t="s">
        <v>73</v>
      </c>
      <c r="R1688">
        <v>2024</v>
      </c>
      <c r="S1688" t="s">
        <v>387</v>
      </c>
      <c r="T1688" t="s">
        <v>58</v>
      </c>
      <c r="U1688" t="s">
        <v>41</v>
      </c>
    </row>
    <row r="1689" spans="1:21" x14ac:dyDescent="0.3">
      <c r="A1689" t="s">
        <v>42</v>
      </c>
      <c r="B1689" t="s">
        <v>444</v>
      </c>
      <c r="C1689" t="s">
        <v>32</v>
      </c>
      <c r="D1689" t="s">
        <v>228</v>
      </c>
      <c r="E1689" s="2">
        <v>1159.67</v>
      </c>
      <c r="F1689" s="2">
        <v>10</v>
      </c>
      <c r="G1689" s="2">
        <v>350</v>
      </c>
      <c r="H1689" s="2">
        <v>405884.5</v>
      </c>
      <c r="I1689">
        <v>60882.67</v>
      </c>
      <c r="J1689" s="2">
        <v>345001.83</v>
      </c>
      <c r="K1689" s="2">
        <v>345</v>
      </c>
      <c r="L1689" s="2">
        <v>11596.7</v>
      </c>
      <c r="M1689" s="2">
        <v>333405.13</v>
      </c>
      <c r="N1689" s="2">
        <v>333.41</v>
      </c>
      <c r="O1689" s="3">
        <v>45411</v>
      </c>
      <c r="P1689" t="s">
        <v>72</v>
      </c>
      <c r="Q1689" t="s">
        <v>73</v>
      </c>
      <c r="R1689">
        <v>2024</v>
      </c>
      <c r="S1689" t="s">
        <v>445</v>
      </c>
      <c r="T1689" t="s">
        <v>36</v>
      </c>
      <c r="U1689" t="s">
        <v>41</v>
      </c>
    </row>
    <row r="1690" spans="1:21" x14ac:dyDescent="0.3">
      <c r="A1690" t="s">
        <v>30</v>
      </c>
      <c r="B1690" t="s">
        <v>510</v>
      </c>
      <c r="C1690" t="s">
        <v>32</v>
      </c>
      <c r="D1690" t="s">
        <v>24</v>
      </c>
      <c r="E1690" s="2">
        <v>1205.3699999999999</v>
      </c>
      <c r="F1690" s="2">
        <v>10</v>
      </c>
      <c r="G1690" s="2">
        <v>15</v>
      </c>
      <c r="H1690" s="2">
        <v>18080.55</v>
      </c>
      <c r="I1690">
        <v>0</v>
      </c>
      <c r="J1690" s="2">
        <v>18080.55</v>
      </c>
      <c r="K1690" s="2">
        <v>18.079999999999998</v>
      </c>
      <c r="L1690" s="2">
        <v>12053.7</v>
      </c>
      <c r="M1690" s="2">
        <v>6026.85</v>
      </c>
      <c r="N1690" s="2">
        <v>6.03</v>
      </c>
      <c r="O1690" s="3">
        <v>45411</v>
      </c>
      <c r="P1690" t="s">
        <v>72</v>
      </c>
      <c r="Q1690" t="s">
        <v>73</v>
      </c>
      <c r="R1690">
        <v>2024</v>
      </c>
      <c r="S1690" t="s">
        <v>511</v>
      </c>
      <c r="T1690" t="s">
        <v>36</v>
      </c>
      <c r="U1690" t="s">
        <v>41</v>
      </c>
    </row>
    <row r="1691" spans="1:21" x14ac:dyDescent="0.3">
      <c r="A1691" t="s">
        <v>42</v>
      </c>
      <c r="B1691" t="s">
        <v>394</v>
      </c>
      <c r="C1691" t="s">
        <v>23</v>
      </c>
      <c r="D1691" t="s">
        <v>228</v>
      </c>
      <c r="E1691" s="2">
        <v>1122.3800000000001</v>
      </c>
      <c r="F1691" s="2">
        <v>5</v>
      </c>
      <c r="G1691" s="2">
        <v>350</v>
      </c>
      <c r="H1691" s="2">
        <v>392833</v>
      </c>
      <c r="I1691">
        <v>58924.95</v>
      </c>
      <c r="J1691" s="2">
        <v>333908.05</v>
      </c>
      <c r="K1691" s="2">
        <v>333.91</v>
      </c>
      <c r="L1691" s="2">
        <v>5611.9</v>
      </c>
      <c r="M1691" s="2">
        <v>328296.15000000002</v>
      </c>
      <c r="N1691" s="2">
        <v>328.3</v>
      </c>
      <c r="O1691" s="3">
        <v>45411</v>
      </c>
      <c r="P1691" t="s">
        <v>72</v>
      </c>
      <c r="Q1691" t="s">
        <v>73</v>
      </c>
      <c r="R1691">
        <v>2024</v>
      </c>
      <c r="S1691" t="s">
        <v>395</v>
      </c>
      <c r="T1691" t="s">
        <v>28</v>
      </c>
      <c r="U1691" t="s">
        <v>54</v>
      </c>
    </row>
    <row r="1692" spans="1:21" x14ac:dyDescent="0.3">
      <c r="A1692" t="s">
        <v>42</v>
      </c>
      <c r="B1692" t="s">
        <v>448</v>
      </c>
      <c r="C1692" t="s">
        <v>61</v>
      </c>
      <c r="D1692" t="s">
        <v>228</v>
      </c>
      <c r="E1692" s="2">
        <v>1337.47</v>
      </c>
      <c r="F1692" s="2">
        <v>250</v>
      </c>
      <c r="G1692" s="2">
        <v>350</v>
      </c>
      <c r="H1692" s="2">
        <v>468114.5</v>
      </c>
      <c r="I1692">
        <v>70217.179999999993</v>
      </c>
      <c r="J1692" s="2">
        <v>397897.32</v>
      </c>
      <c r="K1692" s="2">
        <v>397.9</v>
      </c>
      <c r="L1692" s="2">
        <v>334367.5</v>
      </c>
      <c r="M1692" s="2">
        <v>63529.82</v>
      </c>
      <c r="N1692" s="2">
        <v>63.53</v>
      </c>
      <c r="O1692" s="3">
        <v>45412</v>
      </c>
      <c r="P1692" t="s">
        <v>72</v>
      </c>
      <c r="Q1692" t="s">
        <v>73</v>
      </c>
      <c r="R1692">
        <v>2024</v>
      </c>
      <c r="S1692" t="s">
        <v>449</v>
      </c>
      <c r="T1692" t="s">
        <v>64</v>
      </c>
      <c r="U1692" t="s">
        <v>41</v>
      </c>
    </row>
    <row r="1693" spans="1:21" x14ac:dyDescent="0.3">
      <c r="A1693" t="s">
        <v>38</v>
      </c>
      <c r="B1693" t="s">
        <v>574</v>
      </c>
      <c r="C1693" t="s">
        <v>23</v>
      </c>
      <c r="D1693" t="s">
        <v>68</v>
      </c>
      <c r="E1693" s="2">
        <v>894.54</v>
      </c>
      <c r="F1693" s="2">
        <v>5</v>
      </c>
      <c r="G1693" s="2">
        <v>300</v>
      </c>
      <c r="H1693" s="2">
        <v>268362</v>
      </c>
      <c r="I1693">
        <v>13418.1</v>
      </c>
      <c r="J1693" s="2">
        <v>254943.9</v>
      </c>
      <c r="K1693" s="2">
        <v>254.94</v>
      </c>
      <c r="L1693" s="2">
        <v>4472.7</v>
      </c>
      <c r="M1693" s="2">
        <v>250471.2</v>
      </c>
      <c r="N1693" s="2">
        <v>250.47</v>
      </c>
      <c r="O1693" s="3">
        <v>45413</v>
      </c>
      <c r="P1693" t="s">
        <v>109</v>
      </c>
      <c r="Q1693" t="s">
        <v>73</v>
      </c>
      <c r="R1693">
        <v>2024</v>
      </c>
      <c r="S1693" t="s">
        <v>575</v>
      </c>
      <c r="T1693" t="s">
        <v>28</v>
      </c>
      <c r="U1693" t="s">
        <v>41</v>
      </c>
    </row>
    <row r="1694" spans="1:21" x14ac:dyDescent="0.3">
      <c r="A1694" t="s">
        <v>47</v>
      </c>
      <c r="B1694" t="s">
        <v>404</v>
      </c>
      <c r="C1694" t="s">
        <v>56</v>
      </c>
      <c r="D1694" t="s">
        <v>68</v>
      </c>
      <c r="E1694" s="2">
        <v>1375.32</v>
      </c>
      <c r="F1694" s="2">
        <v>120</v>
      </c>
      <c r="G1694" s="2">
        <v>12</v>
      </c>
      <c r="H1694" s="2">
        <v>16503.84</v>
      </c>
      <c r="I1694">
        <v>825.19</v>
      </c>
      <c r="J1694" s="2">
        <v>15678.65</v>
      </c>
      <c r="K1694" s="2">
        <v>15.68</v>
      </c>
      <c r="L1694" s="2">
        <v>165038.39999999999</v>
      </c>
      <c r="M1694" s="2">
        <v>-149359.75</v>
      </c>
      <c r="N1694" s="2">
        <v>-149.36000000000001</v>
      </c>
      <c r="O1694" s="3">
        <v>45413</v>
      </c>
      <c r="P1694" t="s">
        <v>109</v>
      </c>
      <c r="Q1694" t="s">
        <v>73</v>
      </c>
      <c r="R1694">
        <v>2024</v>
      </c>
      <c r="S1694" t="s">
        <v>405</v>
      </c>
      <c r="T1694" t="s">
        <v>58</v>
      </c>
      <c r="U1694" t="s">
        <v>29</v>
      </c>
    </row>
    <row r="1695" spans="1:21" x14ac:dyDescent="0.3">
      <c r="A1695" t="s">
        <v>47</v>
      </c>
      <c r="B1695" t="s">
        <v>440</v>
      </c>
      <c r="C1695" t="s">
        <v>32</v>
      </c>
      <c r="D1695" t="s">
        <v>228</v>
      </c>
      <c r="E1695" s="2">
        <v>1880.62</v>
      </c>
      <c r="F1695" s="2">
        <v>10</v>
      </c>
      <c r="G1695" s="2">
        <v>12</v>
      </c>
      <c r="H1695" s="2">
        <v>22567.439999999999</v>
      </c>
      <c r="I1695">
        <v>3385.12</v>
      </c>
      <c r="J1695" s="2">
        <v>19182.32</v>
      </c>
      <c r="K1695" s="2">
        <v>19.18</v>
      </c>
      <c r="L1695" s="2">
        <v>18806.2</v>
      </c>
      <c r="M1695" s="2">
        <v>376.12</v>
      </c>
      <c r="N1695" s="2">
        <v>0.38</v>
      </c>
      <c r="O1695" s="3">
        <v>45414</v>
      </c>
      <c r="P1695" t="s">
        <v>109</v>
      </c>
      <c r="Q1695" t="s">
        <v>73</v>
      </c>
      <c r="R1695">
        <v>2024</v>
      </c>
      <c r="S1695" t="s">
        <v>441</v>
      </c>
      <c r="T1695" t="s">
        <v>36</v>
      </c>
      <c r="U1695" t="s">
        <v>46</v>
      </c>
    </row>
    <row r="1696" spans="1:21" x14ac:dyDescent="0.3">
      <c r="A1696" t="s">
        <v>21</v>
      </c>
      <c r="B1696" t="s">
        <v>420</v>
      </c>
      <c r="C1696" t="s">
        <v>56</v>
      </c>
      <c r="D1696" t="s">
        <v>24</v>
      </c>
      <c r="E1696" s="2">
        <v>1568.56</v>
      </c>
      <c r="F1696" s="2">
        <v>120</v>
      </c>
      <c r="G1696" s="2">
        <v>125</v>
      </c>
      <c r="H1696" s="2">
        <v>196070</v>
      </c>
      <c r="I1696">
        <v>0</v>
      </c>
      <c r="J1696" s="2">
        <v>196070</v>
      </c>
      <c r="K1696" s="2">
        <v>196.07</v>
      </c>
      <c r="L1696" s="2">
        <v>188227.20000000001</v>
      </c>
      <c r="M1696" s="2">
        <v>7842.8</v>
      </c>
      <c r="N1696" s="2">
        <v>7.84</v>
      </c>
      <c r="O1696" s="3">
        <v>45414</v>
      </c>
      <c r="P1696" t="s">
        <v>109</v>
      </c>
      <c r="Q1696" t="s">
        <v>73</v>
      </c>
      <c r="R1696">
        <v>2024</v>
      </c>
      <c r="S1696" t="s">
        <v>421</v>
      </c>
      <c r="T1696" t="s">
        <v>58</v>
      </c>
      <c r="U1696" t="s">
        <v>37</v>
      </c>
    </row>
    <row r="1697" spans="1:21" x14ac:dyDescent="0.3">
      <c r="A1697" t="s">
        <v>38</v>
      </c>
      <c r="B1697" t="s">
        <v>428</v>
      </c>
      <c r="C1697" t="s">
        <v>67</v>
      </c>
      <c r="D1697" t="s">
        <v>24</v>
      </c>
      <c r="E1697" s="2">
        <v>869.58</v>
      </c>
      <c r="F1697" s="2">
        <v>3</v>
      </c>
      <c r="G1697" s="2">
        <v>300</v>
      </c>
      <c r="H1697" s="2">
        <v>260874</v>
      </c>
      <c r="I1697">
        <v>0</v>
      </c>
      <c r="J1697" s="2">
        <v>260874</v>
      </c>
      <c r="K1697" s="2">
        <v>260.87</v>
      </c>
      <c r="L1697" s="2">
        <v>2608.7399999999998</v>
      </c>
      <c r="M1697" s="2">
        <v>258265.26</v>
      </c>
      <c r="N1697" s="2">
        <v>258.27</v>
      </c>
      <c r="O1697" s="3">
        <v>45414</v>
      </c>
      <c r="P1697" t="s">
        <v>109</v>
      </c>
      <c r="Q1697" t="s">
        <v>73</v>
      </c>
      <c r="R1697">
        <v>2024</v>
      </c>
      <c r="S1697" t="s">
        <v>429</v>
      </c>
      <c r="T1697" t="s">
        <v>70</v>
      </c>
      <c r="U1697" t="s">
        <v>41</v>
      </c>
    </row>
    <row r="1698" spans="1:21" x14ac:dyDescent="0.3">
      <c r="A1698" t="s">
        <v>21</v>
      </c>
      <c r="B1698" t="s">
        <v>406</v>
      </c>
      <c r="C1698" t="s">
        <v>61</v>
      </c>
      <c r="D1698" t="s">
        <v>228</v>
      </c>
      <c r="E1698" s="2">
        <v>1908.11</v>
      </c>
      <c r="F1698" s="2">
        <v>250</v>
      </c>
      <c r="G1698" s="2">
        <v>125</v>
      </c>
      <c r="H1698" s="2">
        <v>238513.75</v>
      </c>
      <c r="I1698">
        <v>35777.06</v>
      </c>
      <c r="J1698" s="2">
        <v>202736.69</v>
      </c>
      <c r="K1698" s="2">
        <v>202.74</v>
      </c>
      <c r="L1698" s="2">
        <v>477027.5</v>
      </c>
      <c r="M1698" s="2">
        <v>-274290.81</v>
      </c>
      <c r="N1698" s="2">
        <v>-274.29000000000002</v>
      </c>
      <c r="O1698" s="3">
        <v>45415</v>
      </c>
      <c r="P1698" t="s">
        <v>109</v>
      </c>
      <c r="Q1698" t="s">
        <v>73</v>
      </c>
      <c r="R1698">
        <v>2024</v>
      </c>
      <c r="S1698" t="s">
        <v>407</v>
      </c>
      <c r="T1698" t="s">
        <v>64</v>
      </c>
      <c r="U1698" t="s">
        <v>51</v>
      </c>
    </row>
    <row r="1699" spans="1:21" x14ac:dyDescent="0.3">
      <c r="A1699" t="s">
        <v>38</v>
      </c>
      <c r="B1699" t="s">
        <v>456</v>
      </c>
      <c r="C1699" t="s">
        <v>23</v>
      </c>
      <c r="D1699" t="s">
        <v>228</v>
      </c>
      <c r="E1699" s="2">
        <v>459.93</v>
      </c>
      <c r="F1699" s="2">
        <v>5</v>
      </c>
      <c r="G1699" s="2">
        <v>300</v>
      </c>
      <c r="H1699" s="2">
        <v>137979</v>
      </c>
      <c r="I1699">
        <v>20696.849999999999</v>
      </c>
      <c r="J1699" s="2">
        <v>117282.15</v>
      </c>
      <c r="K1699" s="2">
        <v>117.28</v>
      </c>
      <c r="L1699" s="2">
        <v>2299.65</v>
      </c>
      <c r="M1699" s="2">
        <v>114982.5</v>
      </c>
      <c r="N1699" s="2">
        <v>114.98</v>
      </c>
      <c r="O1699" s="3">
        <v>45416</v>
      </c>
      <c r="P1699" t="s">
        <v>109</v>
      </c>
      <c r="Q1699" t="s">
        <v>73</v>
      </c>
      <c r="R1699">
        <v>2024</v>
      </c>
      <c r="S1699" t="s">
        <v>457</v>
      </c>
      <c r="T1699" t="s">
        <v>28</v>
      </c>
      <c r="U1699" t="s">
        <v>41</v>
      </c>
    </row>
    <row r="1700" spans="1:21" x14ac:dyDescent="0.3">
      <c r="A1700" t="s">
        <v>21</v>
      </c>
      <c r="B1700" t="s">
        <v>546</v>
      </c>
      <c r="C1700" t="s">
        <v>95</v>
      </c>
      <c r="D1700" t="s">
        <v>158</v>
      </c>
      <c r="E1700" s="2">
        <v>1646.34</v>
      </c>
      <c r="F1700" s="2">
        <v>260</v>
      </c>
      <c r="G1700" s="2">
        <v>125</v>
      </c>
      <c r="H1700" s="2">
        <v>205792.5</v>
      </c>
      <c r="I1700">
        <v>20579.25</v>
      </c>
      <c r="J1700" s="2">
        <v>185213.25</v>
      </c>
      <c r="K1700" s="2">
        <v>185.21</v>
      </c>
      <c r="L1700" s="2">
        <v>428048.4</v>
      </c>
      <c r="M1700" s="2">
        <v>-242835.15</v>
      </c>
      <c r="N1700" s="2">
        <v>-242.84</v>
      </c>
      <c r="O1700" s="3">
        <v>45417</v>
      </c>
      <c r="P1700" t="s">
        <v>109</v>
      </c>
      <c r="Q1700" t="s">
        <v>73</v>
      </c>
      <c r="R1700">
        <v>2024</v>
      </c>
      <c r="S1700" t="s">
        <v>547</v>
      </c>
      <c r="T1700" t="s">
        <v>97</v>
      </c>
      <c r="U1700" t="s">
        <v>29</v>
      </c>
    </row>
    <row r="1701" spans="1:21" x14ac:dyDescent="0.3">
      <c r="A1701" t="s">
        <v>47</v>
      </c>
      <c r="B1701" t="s">
        <v>558</v>
      </c>
      <c r="C1701" t="s">
        <v>67</v>
      </c>
      <c r="D1701" t="s">
        <v>228</v>
      </c>
      <c r="E1701" s="2">
        <v>638.83000000000004</v>
      </c>
      <c r="F1701" s="2">
        <v>3</v>
      </c>
      <c r="G1701" s="2">
        <v>12</v>
      </c>
      <c r="H1701" s="2">
        <v>7665.96</v>
      </c>
      <c r="I1701">
        <v>1149.8900000000001</v>
      </c>
      <c r="J1701" s="2">
        <v>6516.07</v>
      </c>
      <c r="K1701" s="2">
        <v>6.52</v>
      </c>
      <c r="L1701" s="2">
        <v>1916.49</v>
      </c>
      <c r="M1701" s="2">
        <v>4599.58</v>
      </c>
      <c r="N1701" s="2">
        <v>4.5999999999999996</v>
      </c>
      <c r="O1701" s="3">
        <v>45417</v>
      </c>
      <c r="P1701" t="s">
        <v>109</v>
      </c>
      <c r="Q1701" t="s">
        <v>73</v>
      </c>
      <c r="R1701">
        <v>2024</v>
      </c>
      <c r="S1701" t="s">
        <v>559</v>
      </c>
      <c r="T1701" t="s">
        <v>70</v>
      </c>
      <c r="U1701" t="s">
        <v>51</v>
      </c>
    </row>
    <row r="1702" spans="1:21" x14ac:dyDescent="0.3">
      <c r="A1702" t="s">
        <v>30</v>
      </c>
      <c r="B1702" t="s">
        <v>526</v>
      </c>
      <c r="C1702" t="s">
        <v>61</v>
      </c>
      <c r="D1702" t="s">
        <v>24</v>
      </c>
      <c r="E1702" s="2">
        <v>530.77</v>
      </c>
      <c r="F1702" s="2">
        <v>250</v>
      </c>
      <c r="G1702" s="2">
        <v>15</v>
      </c>
      <c r="H1702" s="2">
        <v>7961.55</v>
      </c>
      <c r="I1702">
        <v>0</v>
      </c>
      <c r="J1702" s="2">
        <v>7961.55</v>
      </c>
      <c r="K1702" s="2">
        <v>7.96</v>
      </c>
      <c r="L1702" s="2">
        <v>132692.5</v>
      </c>
      <c r="M1702" s="2">
        <v>-124730.95</v>
      </c>
      <c r="N1702" s="2">
        <v>-124.73</v>
      </c>
      <c r="O1702" s="3">
        <v>45420</v>
      </c>
      <c r="P1702" t="s">
        <v>109</v>
      </c>
      <c r="Q1702" t="s">
        <v>73</v>
      </c>
      <c r="R1702">
        <v>2024</v>
      </c>
      <c r="S1702" t="s">
        <v>527</v>
      </c>
      <c r="T1702" t="s">
        <v>64</v>
      </c>
      <c r="U1702" t="s">
        <v>46</v>
      </c>
    </row>
    <row r="1703" spans="1:21" x14ac:dyDescent="0.3">
      <c r="A1703" t="s">
        <v>42</v>
      </c>
      <c r="B1703" t="s">
        <v>466</v>
      </c>
      <c r="C1703" t="s">
        <v>61</v>
      </c>
      <c r="D1703" t="s">
        <v>158</v>
      </c>
      <c r="E1703" s="2">
        <v>2941.5</v>
      </c>
      <c r="F1703" s="2">
        <v>250</v>
      </c>
      <c r="G1703" s="2">
        <v>350</v>
      </c>
      <c r="H1703" s="2">
        <v>1029525</v>
      </c>
      <c r="I1703">
        <v>102952.5</v>
      </c>
      <c r="J1703" s="2">
        <v>926572.5</v>
      </c>
      <c r="K1703" s="2">
        <v>926.57</v>
      </c>
      <c r="L1703" s="2">
        <v>735375</v>
      </c>
      <c r="M1703" s="2">
        <v>191197.5</v>
      </c>
      <c r="N1703" s="2">
        <v>191.2</v>
      </c>
      <c r="O1703" s="3">
        <v>45420</v>
      </c>
      <c r="P1703" t="s">
        <v>109</v>
      </c>
      <c r="Q1703" t="s">
        <v>73</v>
      </c>
      <c r="R1703">
        <v>2024</v>
      </c>
      <c r="S1703" t="s">
        <v>467</v>
      </c>
      <c r="T1703" t="s">
        <v>64</v>
      </c>
      <c r="U1703" t="s">
        <v>41</v>
      </c>
    </row>
    <row r="1704" spans="1:21" x14ac:dyDescent="0.3">
      <c r="A1704" t="s">
        <v>38</v>
      </c>
      <c r="B1704" t="s">
        <v>494</v>
      </c>
      <c r="C1704" t="s">
        <v>61</v>
      </c>
      <c r="D1704" t="s">
        <v>228</v>
      </c>
      <c r="E1704" s="2">
        <v>788.71</v>
      </c>
      <c r="F1704" s="2">
        <v>250</v>
      </c>
      <c r="G1704" s="2">
        <v>300</v>
      </c>
      <c r="H1704" s="2">
        <v>236613</v>
      </c>
      <c r="I1704">
        <v>35491.949999999997</v>
      </c>
      <c r="J1704" s="2">
        <v>201121.05</v>
      </c>
      <c r="K1704" s="2">
        <v>201.12</v>
      </c>
      <c r="L1704" s="2">
        <v>197177.5</v>
      </c>
      <c r="M1704" s="2">
        <v>3943.55</v>
      </c>
      <c r="N1704" s="2">
        <v>3.94</v>
      </c>
      <c r="O1704" s="3">
        <v>45421</v>
      </c>
      <c r="P1704" t="s">
        <v>109</v>
      </c>
      <c r="Q1704" t="s">
        <v>73</v>
      </c>
      <c r="R1704">
        <v>2024</v>
      </c>
      <c r="S1704" t="s">
        <v>495</v>
      </c>
      <c r="T1704" t="s">
        <v>64</v>
      </c>
      <c r="U1704" t="s">
        <v>51</v>
      </c>
    </row>
    <row r="1705" spans="1:21" x14ac:dyDescent="0.3">
      <c r="A1705" t="s">
        <v>38</v>
      </c>
      <c r="B1705" t="s">
        <v>544</v>
      </c>
      <c r="C1705" t="s">
        <v>95</v>
      </c>
      <c r="D1705" t="s">
        <v>24</v>
      </c>
      <c r="E1705" s="2">
        <v>865.64</v>
      </c>
      <c r="F1705" s="2">
        <v>260</v>
      </c>
      <c r="G1705" s="2">
        <v>300</v>
      </c>
      <c r="H1705" s="2">
        <v>259692</v>
      </c>
      <c r="I1705">
        <v>0</v>
      </c>
      <c r="J1705" s="2">
        <v>259692</v>
      </c>
      <c r="K1705" s="2">
        <v>259.69</v>
      </c>
      <c r="L1705" s="2">
        <v>225066.4</v>
      </c>
      <c r="M1705" s="2">
        <v>34625.599999999999</v>
      </c>
      <c r="N1705" s="2">
        <v>34.630000000000003</v>
      </c>
      <c r="O1705" s="3">
        <v>45421</v>
      </c>
      <c r="P1705" t="s">
        <v>109</v>
      </c>
      <c r="Q1705" t="s">
        <v>73</v>
      </c>
      <c r="R1705">
        <v>2024</v>
      </c>
      <c r="S1705" t="s">
        <v>545</v>
      </c>
      <c r="T1705" t="s">
        <v>97</v>
      </c>
      <c r="U1705" t="s">
        <v>46</v>
      </c>
    </row>
    <row r="1706" spans="1:21" x14ac:dyDescent="0.3">
      <c r="A1706" t="s">
        <v>42</v>
      </c>
      <c r="B1706" t="s">
        <v>388</v>
      </c>
      <c r="C1706" t="s">
        <v>61</v>
      </c>
      <c r="D1706" t="s">
        <v>228</v>
      </c>
      <c r="E1706" s="2">
        <v>1805.44</v>
      </c>
      <c r="F1706" s="2">
        <v>250</v>
      </c>
      <c r="G1706" s="2">
        <v>350</v>
      </c>
      <c r="H1706" s="2">
        <v>631904</v>
      </c>
      <c r="I1706">
        <v>94785.600000000006</v>
      </c>
      <c r="J1706" s="2">
        <v>537118.4</v>
      </c>
      <c r="K1706" s="2">
        <v>537.12</v>
      </c>
      <c r="L1706" s="2">
        <v>451360</v>
      </c>
      <c r="M1706" s="2">
        <v>85758.399999999994</v>
      </c>
      <c r="N1706" s="2">
        <v>85.76</v>
      </c>
      <c r="O1706" s="3">
        <v>45422</v>
      </c>
      <c r="P1706" t="s">
        <v>109</v>
      </c>
      <c r="Q1706" t="s">
        <v>73</v>
      </c>
      <c r="R1706">
        <v>2024</v>
      </c>
      <c r="S1706" t="s">
        <v>389</v>
      </c>
      <c r="T1706" t="s">
        <v>64</v>
      </c>
      <c r="U1706" t="s">
        <v>59</v>
      </c>
    </row>
    <row r="1707" spans="1:21" x14ac:dyDescent="0.3">
      <c r="A1707" t="s">
        <v>42</v>
      </c>
      <c r="B1707" t="s">
        <v>594</v>
      </c>
      <c r="C1707" t="s">
        <v>56</v>
      </c>
      <c r="D1707" t="s">
        <v>68</v>
      </c>
      <c r="E1707" s="2">
        <v>2302.3200000000002</v>
      </c>
      <c r="F1707" s="2">
        <v>120</v>
      </c>
      <c r="G1707" s="2">
        <v>350</v>
      </c>
      <c r="H1707" s="2">
        <v>805812</v>
      </c>
      <c r="I1707">
        <v>40290.6</v>
      </c>
      <c r="J1707" s="2">
        <v>765521.4</v>
      </c>
      <c r="K1707" s="2">
        <v>765.52</v>
      </c>
      <c r="L1707" s="2">
        <v>276278.40000000002</v>
      </c>
      <c r="M1707" s="2">
        <v>489243</v>
      </c>
      <c r="N1707" s="2">
        <v>489.24</v>
      </c>
      <c r="O1707" s="3">
        <v>45422</v>
      </c>
      <c r="P1707" t="s">
        <v>109</v>
      </c>
      <c r="Q1707" t="s">
        <v>73</v>
      </c>
      <c r="R1707">
        <v>2024</v>
      </c>
      <c r="S1707" t="s">
        <v>595</v>
      </c>
      <c r="T1707" t="s">
        <v>58</v>
      </c>
      <c r="U1707" t="s">
        <v>59</v>
      </c>
    </row>
    <row r="1708" spans="1:21" x14ac:dyDescent="0.3">
      <c r="A1708" t="s">
        <v>21</v>
      </c>
      <c r="B1708" t="s">
        <v>594</v>
      </c>
      <c r="C1708" t="s">
        <v>67</v>
      </c>
      <c r="D1708" t="s">
        <v>158</v>
      </c>
      <c r="E1708" s="2">
        <v>2946.54</v>
      </c>
      <c r="F1708" s="2">
        <v>3</v>
      </c>
      <c r="G1708" s="2">
        <v>125</v>
      </c>
      <c r="H1708" s="2">
        <v>368317.5</v>
      </c>
      <c r="I1708">
        <v>36831.75</v>
      </c>
      <c r="J1708" s="2">
        <v>331485.75</v>
      </c>
      <c r="K1708" s="2">
        <v>331.49</v>
      </c>
      <c r="L1708" s="2">
        <v>8839.6200000000008</v>
      </c>
      <c r="M1708" s="2">
        <v>322646.13</v>
      </c>
      <c r="N1708" s="2">
        <v>322.64999999999998</v>
      </c>
      <c r="O1708" s="3">
        <v>45422</v>
      </c>
      <c r="P1708" t="s">
        <v>109</v>
      </c>
      <c r="Q1708" t="s">
        <v>73</v>
      </c>
      <c r="R1708">
        <v>2024</v>
      </c>
      <c r="S1708" t="s">
        <v>595</v>
      </c>
      <c r="T1708" t="s">
        <v>70</v>
      </c>
      <c r="U1708" t="s">
        <v>46</v>
      </c>
    </row>
    <row r="1709" spans="1:21" x14ac:dyDescent="0.3">
      <c r="A1709" t="s">
        <v>42</v>
      </c>
      <c r="B1709" t="s">
        <v>478</v>
      </c>
      <c r="C1709" t="s">
        <v>67</v>
      </c>
      <c r="D1709" t="s">
        <v>24</v>
      </c>
      <c r="E1709" s="2">
        <v>1872.11</v>
      </c>
      <c r="F1709" s="2">
        <v>3</v>
      </c>
      <c r="G1709" s="2">
        <v>350</v>
      </c>
      <c r="H1709" s="2">
        <v>655238.5</v>
      </c>
      <c r="I1709">
        <v>0</v>
      </c>
      <c r="J1709" s="2">
        <v>655238.5</v>
      </c>
      <c r="K1709" s="2">
        <v>655.24</v>
      </c>
      <c r="L1709" s="2">
        <v>5616.33</v>
      </c>
      <c r="M1709" s="2">
        <v>649622.17000000004</v>
      </c>
      <c r="N1709" s="2">
        <v>649.62</v>
      </c>
      <c r="O1709" s="3">
        <v>45423</v>
      </c>
      <c r="P1709" t="s">
        <v>109</v>
      </c>
      <c r="Q1709" t="s">
        <v>73</v>
      </c>
      <c r="R1709">
        <v>2024</v>
      </c>
      <c r="S1709" t="s">
        <v>479</v>
      </c>
      <c r="T1709" t="s">
        <v>70</v>
      </c>
      <c r="U1709" t="s">
        <v>59</v>
      </c>
    </row>
    <row r="1710" spans="1:21" x14ac:dyDescent="0.3">
      <c r="A1710" t="s">
        <v>42</v>
      </c>
      <c r="B1710" t="s">
        <v>400</v>
      </c>
      <c r="C1710" t="s">
        <v>56</v>
      </c>
      <c r="D1710" t="s">
        <v>68</v>
      </c>
      <c r="E1710" s="2">
        <v>3952.56</v>
      </c>
      <c r="F1710" s="2">
        <v>120</v>
      </c>
      <c r="G1710" s="2">
        <v>350</v>
      </c>
      <c r="H1710" s="2">
        <v>1383396</v>
      </c>
      <c r="I1710">
        <v>69169.8</v>
      </c>
      <c r="J1710" s="2">
        <v>1314226.2</v>
      </c>
      <c r="K1710" s="2">
        <v>1314.23</v>
      </c>
      <c r="L1710" s="2">
        <v>474307.2</v>
      </c>
      <c r="M1710" s="2">
        <v>839919</v>
      </c>
      <c r="N1710" s="2">
        <v>839.92</v>
      </c>
      <c r="O1710" s="3">
        <v>45423</v>
      </c>
      <c r="P1710" t="s">
        <v>109</v>
      </c>
      <c r="Q1710" t="s">
        <v>73</v>
      </c>
      <c r="R1710">
        <v>2024</v>
      </c>
      <c r="S1710" t="s">
        <v>401</v>
      </c>
      <c r="T1710" t="s">
        <v>58</v>
      </c>
      <c r="U1710" t="s">
        <v>51</v>
      </c>
    </row>
    <row r="1711" spans="1:21" x14ac:dyDescent="0.3">
      <c r="A1711" t="s">
        <v>47</v>
      </c>
      <c r="B1711" t="s">
        <v>418</v>
      </c>
      <c r="C1711" t="s">
        <v>61</v>
      </c>
      <c r="D1711" t="s">
        <v>158</v>
      </c>
      <c r="E1711" s="2">
        <v>1352.8</v>
      </c>
      <c r="F1711" s="2">
        <v>250</v>
      </c>
      <c r="G1711" s="2">
        <v>12</v>
      </c>
      <c r="H1711" s="2">
        <v>16233.6</v>
      </c>
      <c r="I1711">
        <v>1623.36</v>
      </c>
      <c r="J1711" s="2">
        <v>14610.24</v>
      </c>
      <c r="K1711" s="2">
        <v>14.61</v>
      </c>
      <c r="L1711" s="2">
        <v>338200</v>
      </c>
      <c r="M1711" s="2">
        <v>-323589.76000000001</v>
      </c>
      <c r="N1711" s="2">
        <v>-323.58999999999997</v>
      </c>
      <c r="O1711" s="3">
        <v>45424</v>
      </c>
      <c r="P1711" t="s">
        <v>109</v>
      </c>
      <c r="Q1711" t="s">
        <v>73</v>
      </c>
      <c r="R1711">
        <v>2024</v>
      </c>
      <c r="S1711" t="s">
        <v>419</v>
      </c>
      <c r="T1711" t="s">
        <v>64</v>
      </c>
      <c r="U1711" t="s">
        <v>37</v>
      </c>
    </row>
    <row r="1712" spans="1:21" x14ac:dyDescent="0.3">
      <c r="A1712" t="s">
        <v>47</v>
      </c>
      <c r="B1712" t="s">
        <v>352</v>
      </c>
      <c r="C1712" t="s">
        <v>23</v>
      </c>
      <c r="D1712" t="s">
        <v>228</v>
      </c>
      <c r="E1712" s="2">
        <v>1119.53</v>
      </c>
      <c r="F1712" s="2">
        <v>5</v>
      </c>
      <c r="G1712" s="2">
        <v>12</v>
      </c>
      <c r="H1712" s="2">
        <v>13434.36</v>
      </c>
      <c r="I1712">
        <v>2015.15</v>
      </c>
      <c r="J1712" s="2">
        <v>11419.21</v>
      </c>
      <c r="K1712" s="2">
        <v>11.42</v>
      </c>
      <c r="L1712" s="2">
        <v>5597.65</v>
      </c>
      <c r="M1712" s="2">
        <v>5821.56</v>
      </c>
      <c r="N1712" s="2">
        <v>5.82</v>
      </c>
      <c r="O1712" s="3">
        <v>45424</v>
      </c>
      <c r="P1712" t="s">
        <v>109</v>
      </c>
      <c r="Q1712" t="s">
        <v>73</v>
      </c>
      <c r="R1712">
        <v>2024</v>
      </c>
      <c r="S1712" t="s">
        <v>353</v>
      </c>
      <c r="T1712" t="s">
        <v>28</v>
      </c>
      <c r="U1712" t="s">
        <v>65</v>
      </c>
    </row>
    <row r="1713" spans="1:21" x14ac:dyDescent="0.3">
      <c r="A1713" t="s">
        <v>38</v>
      </c>
      <c r="B1713" t="s">
        <v>582</v>
      </c>
      <c r="C1713" t="s">
        <v>56</v>
      </c>
      <c r="D1713" t="s">
        <v>158</v>
      </c>
      <c r="E1713" s="2">
        <v>668.45</v>
      </c>
      <c r="F1713" s="2">
        <v>120</v>
      </c>
      <c r="G1713" s="2">
        <v>300</v>
      </c>
      <c r="H1713" s="2">
        <v>200535</v>
      </c>
      <c r="I1713">
        <v>20053.5</v>
      </c>
      <c r="J1713" s="2">
        <v>180481.5</v>
      </c>
      <c r="K1713" s="2">
        <v>180.48</v>
      </c>
      <c r="L1713" s="2">
        <v>80214</v>
      </c>
      <c r="M1713" s="2">
        <v>100267.5</v>
      </c>
      <c r="N1713" s="2">
        <v>100.27</v>
      </c>
      <c r="O1713" s="3">
        <v>45424</v>
      </c>
      <c r="P1713" t="s">
        <v>109</v>
      </c>
      <c r="Q1713" t="s">
        <v>73</v>
      </c>
      <c r="R1713">
        <v>2024</v>
      </c>
      <c r="S1713" t="s">
        <v>583</v>
      </c>
      <c r="T1713" t="s">
        <v>58</v>
      </c>
      <c r="U1713" t="s">
        <v>29</v>
      </c>
    </row>
    <row r="1714" spans="1:21" x14ac:dyDescent="0.3">
      <c r="A1714" t="s">
        <v>42</v>
      </c>
      <c r="B1714" t="s">
        <v>484</v>
      </c>
      <c r="C1714" t="s">
        <v>32</v>
      </c>
      <c r="D1714" t="s">
        <v>68</v>
      </c>
      <c r="E1714" s="2">
        <v>3528.73</v>
      </c>
      <c r="F1714" s="2">
        <v>10</v>
      </c>
      <c r="G1714" s="2">
        <v>350</v>
      </c>
      <c r="H1714" s="2">
        <v>1235055.5</v>
      </c>
      <c r="I1714">
        <v>61752.78</v>
      </c>
      <c r="J1714" s="2">
        <v>1173302.72</v>
      </c>
      <c r="K1714" s="2">
        <v>1173.3</v>
      </c>
      <c r="L1714" s="2">
        <v>35287.300000000003</v>
      </c>
      <c r="M1714" s="2">
        <v>1138015.42</v>
      </c>
      <c r="N1714" s="2">
        <v>1138.02</v>
      </c>
      <c r="O1714" s="3">
        <v>45425</v>
      </c>
      <c r="P1714" t="s">
        <v>109</v>
      </c>
      <c r="Q1714" t="s">
        <v>73</v>
      </c>
      <c r="R1714">
        <v>2024</v>
      </c>
      <c r="S1714" t="s">
        <v>485</v>
      </c>
      <c r="T1714" t="s">
        <v>36</v>
      </c>
      <c r="U1714" t="s">
        <v>29</v>
      </c>
    </row>
    <row r="1715" spans="1:21" x14ac:dyDescent="0.3">
      <c r="A1715" t="s">
        <v>42</v>
      </c>
      <c r="B1715" t="s">
        <v>548</v>
      </c>
      <c r="C1715" t="s">
        <v>95</v>
      </c>
      <c r="D1715" t="s">
        <v>158</v>
      </c>
      <c r="E1715" s="2">
        <v>1941.84</v>
      </c>
      <c r="F1715" s="2">
        <v>260</v>
      </c>
      <c r="G1715" s="2">
        <v>350</v>
      </c>
      <c r="H1715" s="2">
        <v>679644</v>
      </c>
      <c r="I1715">
        <v>67964.399999999994</v>
      </c>
      <c r="J1715" s="2">
        <v>611679.6</v>
      </c>
      <c r="K1715" s="2">
        <v>611.67999999999995</v>
      </c>
      <c r="L1715" s="2">
        <v>504878.4</v>
      </c>
      <c r="M1715" s="2">
        <v>106801.2</v>
      </c>
      <c r="N1715" s="2">
        <v>106.8</v>
      </c>
      <c r="O1715" s="3">
        <v>45426</v>
      </c>
      <c r="P1715" t="s">
        <v>109</v>
      </c>
      <c r="Q1715" t="s">
        <v>73</v>
      </c>
      <c r="R1715">
        <v>2024</v>
      </c>
      <c r="S1715" t="s">
        <v>549</v>
      </c>
      <c r="T1715" t="s">
        <v>97</v>
      </c>
      <c r="U1715" t="s">
        <v>65</v>
      </c>
    </row>
    <row r="1716" spans="1:21" x14ac:dyDescent="0.3">
      <c r="A1716" t="s">
        <v>47</v>
      </c>
      <c r="B1716" t="s">
        <v>336</v>
      </c>
      <c r="C1716" t="s">
        <v>56</v>
      </c>
      <c r="D1716" t="s">
        <v>158</v>
      </c>
      <c r="E1716" s="2">
        <v>1950.08</v>
      </c>
      <c r="F1716" s="2">
        <v>120</v>
      </c>
      <c r="G1716" s="2">
        <v>12</v>
      </c>
      <c r="H1716" s="2">
        <v>23400.959999999999</v>
      </c>
      <c r="I1716">
        <v>2340.1</v>
      </c>
      <c r="J1716" s="2">
        <v>21060.86</v>
      </c>
      <c r="K1716" s="2">
        <v>21.06</v>
      </c>
      <c r="L1716" s="2">
        <v>234009.60000000001</v>
      </c>
      <c r="M1716" s="2">
        <v>-212948.74</v>
      </c>
      <c r="N1716" s="2">
        <v>-212.95</v>
      </c>
      <c r="O1716" s="3">
        <v>45426</v>
      </c>
      <c r="P1716" t="s">
        <v>109</v>
      </c>
      <c r="Q1716" t="s">
        <v>73</v>
      </c>
      <c r="R1716">
        <v>2024</v>
      </c>
      <c r="S1716" t="s">
        <v>337</v>
      </c>
      <c r="T1716" t="s">
        <v>58</v>
      </c>
      <c r="U1716" t="s">
        <v>41</v>
      </c>
    </row>
    <row r="1717" spans="1:21" x14ac:dyDescent="0.3">
      <c r="A1717" t="s">
        <v>30</v>
      </c>
      <c r="B1717" t="s">
        <v>546</v>
      </c>
      <c r="C1717" t="s">
        <v>23</v>
      </c>
      <c r="D1717" t="s">
        <v>158</v>
      </c>
      <c r="E1717" s="2">
        <v>1807.42</v>
      </c>
      <c r="F1717" s="2">
        <v>5</v>
      </c>
      <c r="G1717" s="2">
        <v>15</v>
      </c>
      <c r="H1717" s="2">
        <v>27111.3</v>
      </c>
      <c r="I1717">
        <v>2711.13</v>
      </c>
      <c r="J1717" s="2">
        <v>24400.17</v>
      </c>
      <c r="K1717" s="2">
        <v>24.4</v>
      </c>
      <c r="L1717" s="2">
        <v>9037.1</v>
      </c>
      <c r="M1717" s="2">
        <v>15363.07</v>
      </c>
      <c r="N1717" s="2">
        <v>15.36</v>
      </c>
      <c r="O1717" s="3">
        <v>45426</v>
      </c>
      <c r="P1717" t="s">
        <v>109</v>
      </c>
      <c r="Q1717" t="s">
        <v>73</v>
      </c>
      <c r="R1717">
        <v>2024</v>
      </c>
      <c r="S1717" t="s">
        <v>547</v>
      </c>
      <c r="T1717" t="s">
        <v>28</v>
      </c>
      <c r="U1717" t="s">
        <v>37</v>
      </c>
    </row>
    <row r="1718" spans="1:21" x14ac:dyDescent="0.3">
      <c r="A1718" t="s">
        <v>47</v>
      </c>
      <c r="B1718" t="s">
        <v>376</v>
      </c>
      <c r="C1718" t="s">
        <v>23</v>
      </c>
      <c r="D1718" t="s">
        <v>24</v>
      </c>
      <c r="E1718" s="2">
        <v>1092.4000000000001</v>
      </c>
      <c r="F1718" s="2">
        <v>5</v>
      </c>
      <c r="G1718" s="2">
        <v>12</v>
      </c>
      <c r="H1718" s="2">
        <v>13108.8</v>
      </c>
      <c r="I1718">
        <v>0</v>
      </c>
      <c r="J1718" s="2">
        <v>13108.8</v>
      </c>
      <c r="K1718" s="2">
        <v>13.11</v>
      </c>
      <c r="L1718" s="2">
        <v>5462</v>
      </c>
      <c r="M1718" s="2">
        <v>7646.8</v>
      </c>
      <c r="N1718" s="2">
        <v>7.65</v>
      </c>
      <c r="O1718" s="3">
        <v>45427</v>
      </c>
      <c r="P1718" t="s">
        <v>109</v>
      </c>
      <c r="Q1718" t="s">
        <v>73</v>
      </c>
      <c r="R1718">
        <v>2024</v>
      </c>
      <c r="S1718" t="s">
        <v>377</v>
      </c>
      <c r="T1718" t="s">
        <v>28</v>
      </c>
      <c r="U1718" t="s">
        <v>29</v>
      </c>
    </row>
    <row r="1719" spans="1:21" x14ac:dyDescent="0.3">
      <c r="A1719" t="s">
        <v>42</v>
      </c>
      <c r="B1719" t="s">
        <v>404</v>
      </c>
      <c r="C1719" t="s">
        <v>61</v>
      </c>
      <c r="D1719" t="s">
        <v>228</v>
      </c>
      <c r="E1719" s="2">
        <v>3606.34</v>
      </c>
      <c r="F1719" s="2">
        <v>250</v>
      </c>
      <c r="G1719" s="2">
        <v>350</v>
      </c>
      <c r="H1719" s="2">
        <v>1262219</v>
      </c>
      <c r="I1719">
        <v>189332.85</v>
      </c>
      <c r="J1719" s="2">
        <v>1072886.1499999999</v>
      </c>
      <c r="K1719" s="2">
        <v>1072.8900000000001</v>
      </c>
      <c r="L1719" s="2">
        <v>901585</v>
      </c>
      <c r="M1719" s="2">
        <v>171301.15</v>
      </c>
      <c r="N1719" s="2">
        <v>171.3</v>
      </c>
      <c r="O1719" s="3">
        <v>45428</v>
      </c>
      <c r="P1719" t="s">
        <v>109</v>
      </c>
      <c r="Q1719" t="s">
        <v>73</v>
      </c>
      <c r="R1719">
        <v>2024</v>
      </c>
      <c r="S1719" t="s">
        <v>405</v>
      </c>
      <c r="T1719" t="s">
        <v>64</v>
      </c>
      <c r="U1719" t="s">
        <v>65</v>
      </c>
    </row>
    <row r="1720" spans="1:21" x14ac:dyDescent="0.3">
      <c r="A1720" t="s">
        <v>47</v>
      </c>
      <c r="B1720" t="s">
        <v>474</v>
      </c>
      <c r="C1720" t="s">
        <v>67</v>
      </c>
      <c r="D1720" t="s">
        <v>158</v>
      </c>
      <c r="E1720" s="2">
        <v>1535.99</v>
      </c>
      <c r="F1720" s="2">
        <v>3</v>
      </c>
      <c r="G1720" s="2">
        <v>12</v>
      </c>
      <c r="H1720" s="2">
        <v>18431.88</v>
      </c>
      <c r="I1720">
        <v>1843.19</v>
      </c>
      <c r="J1720" s="2">
        <v>16588.689999999999</v>
      </c>
      <c r="K1720" s="2">
        <v>16.59</v>
      </c>
      <c r="L1720" s="2">
        <v>4607.97</v>
      </c>
      <c r="M1720" s="2">
        <v>11980.72</v>
      </c>
      <c r="N1720" s="2">
        <v>11.98</v>
      </c>
      <c r="O1720" s="3">
        <v>45428</v>
      </c>
      <c r="P1720" t="s">
        <v>109</v>
      </c>
      <c r="Q1720" t="s">
        <v>73</v>
      </c>
      <c r="R1720">
        <v>2024</v>
      </c>
      <c r="S1720" t="s">
        <v>475</v>
      </c>
      <c r="T1720" t="s">
        <v>70</v>
      </c>
      <c r="U1720" t="s">
        <v>59</v>
      </c>
    </row>
    <row r="1721" spans="1:21" x14ac:dyDescent="0.3">
      <c r="A1721" t="s">
        <v>21</v>
      </c>
      <c r="B1721" t="s">
        <v>474</v>
      </c>
      <c r="C1721" t="s">
        <v>32</v>
      </c>
      <c r="D1721" t="s">
        <v>68</v>
      </c>
      <c r="E1721" s="2">
        <v>1027.75</v>
      </c>
      <c r="F1721" s="2">
        <v>10</v>
      </c>
      <c r="G1721" s="2">
        <v>125</v>
      </c>
      <c r="H1721" s="2">
        <v>128468.75</v>
      </c>
      <c r="I1721">
        <v>6423.44</v>
      </c>
      <c r="J1721" s="2">
        <v>122045.31</v>
      </c>
      <c r="K1721" s="2">
        <v>122.05</v>
      </c>
      <c r="L1721" s="2">
        <v>10277.5</v>
      </c>
      <c r="M1721" s="2">
        <v>111767.81</v>
      </c>
      <c r="N1721" s="2">
        <v>111.77</v>
      </c>
      <c r="O1721" s="3">
        <v>45428</v>
      </c>
      <c r="P1721" t="s">
        <v>109</v>
      </c>
      <c r="Q1721" t="s">
        <v>73</v>
      </c>
      <c r="R1721">
        <v>2024</v>
      </c>
      <c r="S1721" t="s">
        <v>475</v>
      </c>
      <c r="T1721" t="s">
        <v>36</v>
      </c>
      <c r="U1721" t="s">
        <v>37</v>
      </c>
    </row>
    <row r="1722" spans="1:21" x14ac:dyDescent="0.3">
      <c r="A1722" t="s">
        <v>30</v>
      </c>
      <c r="B1722" t="s">
        <v>500</v>
      </c>
      <c r="C1722" t="s">
        <v>23</v>
      </c>
      <c r="D1722" t="s">
        <v>68</v>
      </c>
      <c r="E1722" s="2">
        <v>1221.68</v>
      </c>
      <c r="F1722" s="2">
        <v>5</v>
      </c>
      <c r="G1722" s="2">
        <v>15</v>
      </c>
      <c r="H1722" s="2">
        <v>18325.2</v>
      </c>
      <c r="I1722">
        <v>916.26</v>
      </c>
      <c r="J1722" s="2">
        <v>17408.939999999999</v>
      </c>
      <c r="K1722" s="2">
        <v>17.41</v>
      </c>
      <c r="L1722" s="2">
        <v>6108.4</v>
      </c>
      <c r="M1722" s="2">
        <v>11300.54</v>
      </c>
      <c r="N1722" s="2">
        <v>11.3</v>
      </c>
      <c r="O1722" s="3">
        <v>45429</v>
      </c>
      <c r="P1722" t="s">
        <v>109</v>
      </c>
      <c r="Q1722" t="s">
        <v>73</v>
      </c>
      <c r="R1722">
        <v>2024</v>
      </c>
      <c r="S1722" t="s">
        <v>501</v>
      </c>
      <c r="T1722" t="s">
        <v>28</v>
      </c>
      <c r="U1722" t="s">
        <v>41</v>
      </c>
    </row>
    <row r="1723" spans="1:21" x14ac:dyDescent="0.3">
      <c r="A1723" t="s">
        <v>42</v>
      </c>
      <c r="B1723" t="s">
        <v>612</v>
      </c>
      <c r="C1723" t="s">
        <v>95</v>
      </c>
      <c r="D1723" t="s">
        <v>68</v>
      </c>
      <c r="E1723" s="2">
        <v>1258.28</v>
      </c>
      <c r="F1723" s="2">
        <v>260</v>
      </c>
      <c r="G1723" s="2">
        <v>350</v>
      </c>
      <c r="H1723" s="2">
        <v>440398</v>
      </c>
      <c r="I1723">
        <v>22019.9</v>
      </c>
      <c r="J1723" s="2">
        <v>418378.1</v>
      </c>
      <c r="K1723" s="2">
        <v>418.38</v>
      </c>
      <c r="L1723" s="2">
        <v>327152.8</v>
      </c>
      <c r="M1723" s="2">
        <v>91225.3</v>
      </c>
      <c r="N1723" s="2">
        <v>91.23</v>
      </c>
      <c r="O1723" s="3">
        <v>45429</v>
      </c>
      <c r="P1723" t="s">
        <v>109</v>
      </c>
      <c r="Q1723" t="s">
        <v>73</v>
      </c>
      <c r="R1723">
        <v>2024</v>
      </c>
      <c r="S1723" t="s">
        <v>613</v>
      </c>
      <c r="T1723" t="s">
        <v>97</v>
      </c>
      <c r="U1723" t="s">
        <v>65</v>
      </c>
    </row>
    <row r="1724" spans="1:21" x14ac:dyDescent="0.3">
      <c r="A1724" t="s">
        <v>42</v>
      </c>
      <c r="B1724" t="s">
        <v>516</v>
      </c>
      <c r="C1724" t="s">
        <v>61</v>
      </c>
      <c r="D1724" t="s">
        <v>24</v>
      </c>
      <c r="E1724" s="2">
        <v>1349.38</v>
      </c>
      <c r="F1724" s="2">
        <v>250</v>
      </c>
      <c r="G1724" s="2">
        <v>350</v>
      </c>
      <c r="H1724" s="2">
        <v>472283</v>
      </c>
      <c r="I1724">
        <v>0</v>
      </c>
      <c r="J1724" s="2">
        <v>472283</v>
      </c>
      <c r="K1724" s="2">
        <v>472.28</v>
      </c>
      <c r="L1724" s="2">
        <v>337345</v>
      </c>
      <c r="M1724" s="2">
        <v>134938</v>
      </c>
      <c r="N1724" s="2">
        <v>134.94</v>
      </c>
      <c r="O1724" s="3">
        <v>45429</v>
      </c>
      <c r="P1724" t="s">
        <v>109</v>
      </c>
      <c r="Q1724" t="s">
        <v>73</v>
      </c>
      <c r="R1724">
        <v>2024</v>
      </c>
      <c r="S1724" t="s">
        <v>517</v>
      </c>
      <c r="T1724" t="s">
        <v>64</v>
      </c>
      <c r="U1724" t="s">
        <v>41</v>
      </c>
    </row>
    <row r="1725" spans="1:21" x14ac:dyDescent="0.3">
      <c r="A1725" t="s">
        <v>42</v>
      </c>
      <c r="B1725" t="s">
        <v>532</v>
      </c>
      <c r="C1725" t="s">
        <v>61</v>
      </c>
      <c r="D1725" t="s">
        <v>24</v>
      </c>
      <c r="E1725" s="2">
        <v>3579.39</v>
      </c>
      <c r="F1725" s="2">
        <v>250</v>
      </c>
      <c r="G1725" s="2">
        <v>350</v>
      </c>
      <c r="H1725" s="2">
        <v>1252786.5</v>
      </c>
      <c r="I1725">
        <v>0</v>
      </c>
      <c r="J1725" s="2">
        <v>1252786.5</v>
      </c>
      <c r="K1725" s="2">
        <v>1252.79</v>
      </c>
      <c r="L1725" s="2">
        <v>894847.5</v>
      </c>
      <c r="M1725" s="2">
        <v>357939</v>
      </c>
      <c r="N1725" s="2">
        <v>357.94</v>
      </c>
      <c r="O1725" s="3">
        <v>45430</v>
      </c>
      <c r="P1725" t="s">
        <v>109</v>
      </c>
      <c r="Q1725" t="s">
        <v>73</v>
      </c>
      <c r="R1725">
        <v>2024</v>
      </c>
      <c r="S1725" t="s">
        <v>533</v>
      </c>
      <c r="T1725" t="s">
        <v>64</v>
      </c>
      <c r="U1725" t="s">
        <v>46</v>
      </c>
    </row>
    <row r="1726" spans="1:21" x14ac:dyDescent="0.3">
      <c r="A1726" t="s">
        <v>38</v>
      </c>
      <c r="B1726" t="s">
        <v>452</v>
      </c>
      <c r="C1726" t="s">
        <v>67</v>
      </c>
      <c r="D1726" t="s">
        <v>228</v>
      </c>
      <c r="E1726" s="2">
        <v>240.74</v>
      </c>
      <c r="F1726" s="2">
        <v>3</v>
      </c>
      <c r="G1726" s="2">
        <v>300</v>
      </c>
      <c r="H1726" s="2">
        <v>72222</v>
      </c>
      <c r="I1726">
        <v>10833.3</v>
      </c>
      <c r="J1726" s="2">
        <v>61388.7</v>
      </c>
      <c r="K1726" s="2">
        <v>61.39</v>
      </c>
      <c r="L1726" s="2">
        <v>722.22</v>
      </c>
      <c r="M1726" s="2">
        <v>60666.48</v>
      </c>
      <c r="N1726" s="2">
        <v>60.67</v>
      </c>
      <c r="O1726" s="3">
        <v>45430</v>
      </c>
      <c r="P1726" t="s">
        <v>109</v>
      </c>
      <c r="Q1726" t="s">
        <v>73</v>
      </c>
      <c r="R1726">
        <v>2024</v>
      </c>
      <c r="S1726" t="s">
        <v>453</v>
      </c>
      <c r="T1726" t="s">
        <v>70</v>
      </c>
      <c r="U1726" t="s">
        <v>29</v>
      </c>
    </row>
    <row r="1727" spans="1:21" x14ac:dyDescent="0.3">
      <c r="A1727" t="s">
        <v>42</v>
      </c>
      <c r="B1727" t="s">
        <v>554</v>
      </c>
      <c r="C1727" t="s">
        <v>61</v>
      </c>
      <c r="D1727" t="s">
        <v>228</v>
      </c>
      <c r="E1727" s="2">
        <v>3211.23</v>
      </c>
      <c r="F1727" s="2">
        <v>250</v>
      </c>
      <c r="G1727" s="2">
        <v>350</v>
      </c>
      <c r="H1727" s="2">
        <v>1123930.5</v>
      </c>
      <c r="I1727">
        <v>168589.57</v>
      </c>
      <c r="J1727" s="2">
        <v>955340.93</v>
      </c>
      <c r="K1727" s="2">
        <v>955.34</v>
      </c>
      <c r="L1727" s="2">
        <v>802807.5</v>
      </c>
      <c r="M1727" s="2">
        <v>152533.43</v>
      </c>
      <c r="N1727" s="2">
        <v>152.53</v>
      </c>
      <c r="O1727" s="3">
        <v>45431</v>
      </c>
      <c r="P1727" t="s">
        <v>109</v>
      </c>
      <c r="Q1727" t="s">
        <v>73</v>
      </c>
      <c r="R1727">
        <v>2024</v>
      </c>
      <c r="S1727" t="s">
        <v>555</v>
      </c>
      <c r="T1727" t="s">
        <v>64</v>
      </c>
      <c r="U1727" t="s">
        <v>51</v>
      </c>
    </row>
    <row r="1728" spans="1:21" x14ac:dyDescent="0.3">
      <c r="A1728" t="s">
        <v>42</v>
      </c>
      <c r="B1728" t="s">
        <v>590</v>
      </c>
      <c r="C1728" t="s">
        <v>61</v>
      </c>
      <c r="D1728" t="s">
        <v>228</v>
      </c>
      <c r="E1728" s="2">
        <v>2540.0700000000002</v>
      </c>
      <c r="F1728" s="2">
        <v>250</v>
      </c>
      <c r="G1728" s="2">
        <v>350</v>
      </c>
      <c r="H1728" s="2">
        <v>889024.5</v>
      </c>
      <c r="I1728">
        <v>133353.67000000001</v>
      </c>
      <c r="J1728" s="2">
        <v>755670.83</v>
      </c>
      <c r="K1728" s="2">
        <v>755.67</v>
      </c>
      <c r="L1728" s="2">
        <v>635017.5</v>
      </c>
      <c r="M1728" s="2">
        <v>120653.33</v>
      </c>
      <c r="N1728" s="2">
        <v>120.65</v>
      </c>
      <c r="O1728" s="3">
        <v>45432</v>
      </c>
      <c r="P1728" t="s">
        <v>109</v>
      </c>
      <c r="Q1728" t="s">
        <v>73</v>
      </c>
      <c r="R1728">
        <v>2024</v>
      </c>
      <c r="S1728" t="s">
        <v>591</v>
      </c>
      <c r="T1728" t="s">
        <v>64</v>
      </c>
      <c r="U1728" t="s">
        <v>65</v>
      </c>
    </row>
    <row r="1729" spans="1:21" x14ac:dyDescent="0.3">
      <c r="A1729" t="s">
        <v>21</v>
      </c>
      <c r="B1729" t="s">
        <v>550</v>
      </c>
      <c r="C1729" t="s">
        <v>67</v>
      </c>
      <c r="D1729" t="s">
        <v>24</v>
      </c>
      <c r="E1729" s="2">
        <v>1844.01</v>
      </c>
      <c r="F1729" s="2">
        <v>3</v>
      </c>
      <c r="G1729" s="2">
        <v>125</v>
      </c>
      <c r="H1729" s="2">
        <v>230501.25</v>
      </c>
      <c r="I1729">
        <v>0</v>
      </c>
      <c r="J1729" s="2">
        <v>230501.25</v>
      </c>
      <c r="K1729" s="2">
        <v>230.5</v>
      </c>
      <c r="L1729" s="2">
        <v>5532.03</v>
      </c>
      <c r="M1729" s="2">
        <v>224969.22</v>
      </c>
      <c r="N1729" s="2">
        <v>224.97</v>
      </c>
      <c r="O1729" s="3">
        <v>45432</v>
      </c>
      <c r="P1729" t="s">
        <v>109</v>
      </c>
      <c r="Q1729" t="s">
        <v>73</v>
      </c>
      <c r="R1729">
        <v>2024</v>
      </c>
      <c r="S1729" t="s">
        <v>551</v>
      </c>
      <c r="T1729" t="s">
        <v>70</v>
      </c>
      <c r="U1729" t="s">
        <v>54</v>
      </c>
    </row>
    <row r="1730" spans="1:21" x14ac:dyDescent="0.3">
      <c r="A1730" t="s">
        <v>21</v>
      </c>
      <c r="B1730" t="s">
        <v>512</v>
      </c>
      <c r="C1730" t="s">
        <v>56</v>
      </c>
      <c r="D1730" t="s">
        <v>228</v>
      </c>
      <c r="E1730" s="2">
        <v>2778.28</v>
      </c>
      <c r="F1730" s="2">
        <v>120</v>
      </c>
      <c r="G1730" s="2">
        <v>125</v>
      </c>
      <c r="H1730" s="2">
        <v>347285</v>
      </c>
      <c r="I1730">
        <v>52092.75</v>
      </c>
      <c r="J1730" s="2">
        <v>295192.25</v>
      </c>
      <c r="K1730" s="2">
        <v>295.19</v>
      </c>
      <c r="L1730" s="2">
        <v>333393.59999999998</v>
      </c>
      <c r="M1730" s="2">
        <v>-38201.35</v>
      </c>
      <c r="N1730" s="2">
        <v>-38.200000000000003</v>
      </c>
      <c r="O1730" s="3">
        <v>45433</v>
      </c>
      <c r="P1730" t="s">
        <v>109</v>
      </c>
      <c r="Q1730" t="s">
        <v>73</v>
      </c>
      <c r="R1730">
        <v>2024</v>
      </c>
      <c r="S1730" t="s">
        <v>513</v>
      </c>
      <c r="T1730" t="s">
        <v>58</v>
      </c>
      <c r="U1730" t="s">
        <v>37</v>
      </c>
    </row>
    <row r="1731" spans="1:21" x14ac:dyDescent="0.3">
      <c r="A1731" t="s">
        <v>47</v>
      </c>
      <c r="B1731" t="s">
        <v>576</v>
      </c>
      <c r="C1731" t="s">
        <v>95</v>
      </c>
      <c r="D1731" t="s">
        <v>158</v>
      </c>
      <c r="E1731" s="2">
        <v>1172.49</v>
      </c>
      <c r="F1731" s="2">
        <v>260</v>
      </c>
      <c r="G1731" s="2">
        <v>12</v>
      </c>
      <c r="H1731" s="2">
        <v>14069.88</v>
      </c>
      <c r="I1731">
        <v>1406.99</v>
      </c>
      <c r="J1731" s="2">
        <v>12662.89</v>
      </c>
      <c r="K1731" s="2">
        <v>12.66</v>
      </c>
      <c r="L1731" s="2">
        <v>304847.40000000002</v>
      </c>
      <c r="M1731" s="2">
        <v>-292184.51</v>
      </c>
      <c r="N1731" s="2">
        <v>-292.18</v>
      </c>
      <c r="O1731" s="3">
        <v>45433</v>
      </c>
      <c r="P1731" t="s">
        <v>109</v>
      </c>
      <c r="Q1731" t="s">
        <v>73</v>
      </c>
      <c r="R1731">
        <v>2024</v>
      </c>
      <c r="S1731" t="s">
        <v>577</v>
      </c>
      <c r="T1731" t="s">
        <v>97</v>
      </c>
      <c r="U1731" t="s">
        <v>59</v>
      </c>
    </row>
    <row r="1732" spans="1:21" x14ac:dyDescent="0.3">
      <c r="A1732" t="s">
        <v>30</v>
      </c>
      <c r="B1732" t="s">
        <v>422</v>
      </c>
      <c r="C1732" t="s">
        <v>56</v>
      </c>
      <c r="D1732" t="s">
        <v>68</v>
      </c>
      <c r="E1732" s="2">
        <v>1203.8599999999999</v>
      </c>
      <c r="F1732" s="2">
        <v>120</v>
      </c>
      <c r="G1732" s="2">
        <v>15</v>
      </c>
      <c r="H1732" s="2">
        <v>18057.900000000001</v>
      </c>
      <c r="I1732">
        <v>902.9</v>
      </c>
      <c r="J1732" s="2">
        <v>17155</v>
      </c>
      <c r="K1732" s="2">
        <v>17.16</v>
      </c>
      <c r="L1732" s="2">
        <v>144463.20000000001</v>
      </c>
      <c r="M1732" s="2">
        <v>-127308.2</v>
      </c>
      <c r="N1732" s="2">
        <v>-127.31</v>
      </c>
      <c r="O1732" s="3">
        <v>45434</v>
      </c>
      <c r="P1732" t="s">
        <v>109</v>
      </c>
      <c r="Q1732" t="s">
        <v>73</v>
      </c>
      <c r="R1732">
        <v>2024</v>
      </c>
      <c r="S1732" t="s">
        <v>423</v>
      </c>
      <c r="T1732" t="s">
        <v>58</v>
      </c>
      <c r="U1732" t="s">
        <v>65</v>
      </c>
    </row>
    <row r="1733" spans="1:21" x14ac:dyDescent="0.3">
      <c r="A1733" t="s">
        <v>47</v>
      </c>
      <c r="B1733" t="s">
        <v>550</v>
      </c>
      <c r="C1733" t="s">
        <v>32</v>
      </c>
      <c r="D1733" t="s">
        <v>158</v>
      </c>
      <c r="E1733" s="2">
        <v>1882.6</v>
      </c>
      <c r="F1733" s="2">
        <v>10</v>
      </c>
      <c r="G1733" s="2">
        <v>12</v>
      </c>
      <c r="H1733" s="2">
        <v>22591.200000000001</v>
      </c>
      <c r="I1733">
        <v>2259.12</v>
      </c>
      <c r="J1733" s="2">
        <v>20332.080000000002</v>
      </c>
      <c r="K1733" s="2">
        <v>20.329999999999998</v>
      </c>
      <c r="L1733" s="2">
        <v>18826</v>
      </c>
      <c r="M1733" s="2">
        <v>1506.08</v>
      </c>
      <c r="N1733" s="2">
        <v>1.51</v>
      </c>
      <c r="O1733" s="3">
        <v>45434</v>
      </c>
      <c r="P1733" t="s">
        <v>109</v>
      </c>
      <c r="Q1733" t="s">
        <v>73</v>
      </c>
      <c r="R1733">
        <v>2024</v>
      </c>
      <c r="S1733" t="s">
        <v>551</v>
      </c>
      <c r="T1733" t="s">
        <v>36</v>
      </c>
      <c r="U1733" t="s">
        <v>65</v>
      </c>
    </row>
    <row r="1734" spans="1:21" x14ac:dyDescent="0.3">
      <c r="A1734" t="s">
        <v>38</v>
      </c>
      <c r="B1734" t="s">
        <v>544</v>
      </c>
      <c r="C1734" t="s">
        <v>95</v>
      </c>
      <c r="D1734" t="s">
        <v>228</v>
      </c>
      <c r="E1734" s="2">
        <v>967.84</v>
      </c>
      <c r="F1734" s="2">
        <v>260</v>
      </c>
      <c r="G1734" s="2">
        <v>300</v>
      </c>
      <c r="H1734" s="2">
        <v>290352</v>
      </c>
      <c r="I1734">
        <v>43552.800000000003</v>
      </c>
      <c r="J1734" s="2">
        <v>246799.2</v>
      </c>
      <c r="K1734" s="2">
        <v>246.8</v>
      </c>
      <c r="L1734" s="2">
        <v>251638.39999999999</v>
      </c>
      <c r="M1734" s="2">
        <v>-4839.2</v>
      </c>
      <c r="N1734" s="2">
        <v>-4.84</v>
      </c>
      <c r="O1734" s="3">
        <v>45435</v>
      </c>
      <c r="P1734" t="s">
        <v>109</v>
      </c>
      <c r="Q1734" t="s">
        <v>73</v>
      </c>
      <c r="R1734">
        <v>2024</v>
      </c>
      <c r="S1734" t="s">
        <v>545</v>
      </c>
      <c r="T1734" t="s">
        <v>97</v>
      </c>
      <c r="U1734" t="s">
        <v>54</v>
      </c>
    </row>
    <row r="1735" spans="1:21" x14ac:dyDescent="0.3">
      <c r="A1735" t="s">
        <v>30</v>
      </c>
      <c r="B1735" t="s">
        <v>560</v>
      </c>
      <c r="C1735" t="s">
        <v>67</v>
      </c>
      <c r="D1735" t="s">
        <v>68</v>
      </c>
      <c r="E1735" s="2">
        <v>923.69</v>
      </c>
      <c r="F1735" s="2">
        <v>3</v>
      </c>
      <c r="G1735" s="2">
        <v>15</v>
      </c>
      <c r="H1735" s="2">
        <v>13855.35</v>
      </c>
      <c r="I1735">
        <v>692.77</v>
      </c>
      <c r="J1735" s="2">
        <v>13162.58</v>
      </c>
      <c r="K1735" s="2">
        <v>13.16</v>
      </c>
      <c r="L1735" s="2">
        <v>2771.07</v>
      </c>
      <c r="M1735" s="2">
        <v>10391.51</v>
      </c>
      <c r="N1735" s="2">
        <v>10.39</v>
      </c>
      <c r="O1735" s="3">
        <v>45436</v>
      </c>
      <c r="P1735" t="s">
        <v>109</v>
      </c>
      <c r="Q1735" t="s">
        <v>73</v>
      </c>
      <c r="R1735">
        <v>2024</v>
      </c>
      <c r="S1735" t="s">
        <v>561</v>
      </c>
      <c r="T1735" t="s">
        <v>70</v>
      </c>
      <c r="U1735" t="s">
        <v>37</v>
      </c>
    </row>
    <row r="1736" spans="1:21" x14ac:dyDescent="0.3">
      <c r="A1736" t="s">
        <v>30</v>
      </c>
      <c r="B1736" t="s">
        <v>408</v>
      </c>
      <c r="C1736" t="s">
        <v>32</v>
      </c>
      <c r="D1736" t="s">
        <v>68</v>
      </c>
      <c r="E1736" s="2">
        <v>734.47</v>
      </c>
      <c r="F1736" s="2">
        <v>10</v>
      </c>
      <c r="G1736" s="2">
        <v>15</v>
      </c>
      <c r="H1736" s="2">
        <v>11017.05</v>
      </c>
      <c r="I1736">
        <v>550.85</v>
      </c>
      <c r="J1736" s="2">
        <v>10466.200000000001</v>
      </c>
      <c r="K1736" s="2">
        <v>10.47</v>
      </c>
      <c r="L1736" s="2">
        <v>7344.7</v>
      </c>
      <c r="M1736" s="2">
        <v>3121.5</v>
      </c>
      <c r="N1736" s="2">
        <v>3.12</v>
      </c>
      <c r="O1736" s="3">
        <v>45436</v>
      </c>
      <c r="P1736" t="s">
        <v>109</v>
      </c>
      <c r="Q1736" t="s">
        <v>73</v>
      </c>
      <c r="R1736">
        <v>2024</v>
      </c>
      <c r="S1736" t="s">
        <v>409</v>
      </c>
      <c r="T1736" t="s">
        <v>36</v>
      </c>
      <c r="U1736" t="s">
        <v>65</v>
      </c>
    </row>
    <row r="1737" spans="1:21" x14ac:dyDescent="0.3">
      <c r="A1737" t="s">
        <v>42</v>
      </c>
      <c r="B1737" t="s">
        <v>340</v>
      </c>
      <c r="C1737" t="s">
        <v>61</v>
      </c>
      <c r="D1737" t="s">
        <v>158</v>
      </c>
      <c r="E1737" s="2">
        <v>1704.16</v>
      </c>
      <c r="F1737" s="2">
        <v>250</v>
      </c>
      <c r="G1737" s="2">
        <v>350</v>
      </c>
      <c r="H1737" s="2">
        <v>596456</v>
      </c>
      <c r="I1737">
        <v>59645.599999999999</v>
      </c>
      <c r="J1737" s="2">
        <v>536810.4</v>
      </c>
      <c r="K1737" s="2">
        <v>536.80999999999995</v>
      </c>
      <c r="L1737" s="2">
        <v>426040</v>
      </c>
      <c r="M1737" s="2">
        <v>110770.4</v>
      </c>
      <c r="N1737" s="2">
        <v>110.77</v>
      </c>
      <c r="O1737" s="3">
        <v>45437</v>
      </c>
      <c r="P1737" t="s">
        <v>109</v>
      </c>
      <c r="Q1737" t="s">
        <v>73</v>
      </c>
      <c r="R1737">
        <v>2024</v>
      </c>
      <c r="S1737" t="s">
        <v>341</v>
      </c>
      <c r="T1737" t="s">
        <v>64</v>
      </c>
      <c r="U1737" t="s">
        <v>29</v>
      </c>
    </row>
    <row r="1738" spans="1:21" x14ac:dyDescent="0.3">
      <c r="A1738" t="s">
        <v>38</v>
      </c>
      <c r="B1738" t="s">
        <v>500</v>
      </c>
      <c r="C1738" t="s">
        <v>56</v>
      </c>
      <c r="D1738" t="s">
        <v>158</v>
      </c>
      <c r="E1738" s="2">
        <v>741.54</v>
      </c>
      <c r="F1738" s="2">
        <v>120</v>
      </c>
      <c r="G1738" s="2">
        <v>300</v>
      </c>
      <c r="H1738" s="2">
        <v>222462</v>
      </c>
      <c r="I1738">
        <v>22246.2</v>
      </c>
      <c r="J1738" s="2">
        <v>200215.8</v>
      </c>
      <c r="K1738" s="2">
        <v>200.22</v>
      </c>
      <c r="L1738" s="2">
        <v>88984.8</v>
      </c>
      <c r="M1738" s="2">
        <v>111231</v>
      </c>
      <c r="N1738" s="2">
        <v>111.23</v>
      </c>
      <c r="O1738" s="3">
        <v>45437</v>
      </c>
      <c r="P1738" t="s">
        <v>109</v>
      </c>
      <c r="Q1738" t="s">
        <v>73</v>
      </c>
      <c r="R1738">
        <v>2024</v>
      </c>
      <c r="S1738" t="s">
        <v>501</v>
      </c>
      <c r="T1738" t="s">
        <v>58</v>
      </c>
      <c r="U1738" t="s">
        <v>41</v>
      </c>
    </row>
    <row r="1739" spans="1:21" x14ac:dyDescent="0.3">
      <c r="A1739" t="s">
        <v>21</v>
      </c>
      <c r="B1739" t="s">
        <v>446</v>
      </c>
      <c r="C1739" t="s">
        <v>23</v>
      </c>
      <c r="D1739" t="s">
        <v>158</v>
      </c>
      <c r="E1739" s="2">
        <v>1861.24</v>
      </c>
      <c r="F1739" s="2">
        <v>5</v>
      </c>
      <c r="G1739" s="2">
        <v>125</v>
      </c>
      <c r="H1739" s="2">
        <v>232655</v>
      </c>
      <c r="I1739">
        <v>23265.5</v>
      </c>
      <c r="J1739" s="2">
        <v>209389.5</v>
      </c>
      <c r="K1739" s="2">
        <v>209.39</v>
      </c>
      <c r="L1739" s="2">
        <v>9306.2000000000007</v>
      </c>
      <c r="M1739" s="2">
        <v>200083.3</v>
      </c>
      <c r="N1739" s="2">
        <v>200.08</v>
      </c>
      <c r="O1739" s="3">
        <v>45439</v>
      </c>
      <c r="P1739" t="s">
        <v>109</v>
      </c>
      <c r="Q1739" t="s">
        <v>73</v>
      </c>
      <c r="R1739">
        <v>2024</v>
      </c>
      <c r="S1739" t="s">
        <v>447</v>
      </c>
      <c r="T1739" t="s">
        <v>28</v>
      </c>
      <c r="U1739" t="s">
        <v>46</v>
      </c>
    </row>
    <row r="1740" spans="1:21" x14ac:dyDescent="0.3">
      <c r="A1740" t="s">
        <v>47</v>
      </c>
      <c r="B1740" t="s">
        <v>494</v>
      </c>
      <c r="C1740" t="s">
        <v>32</v>
      </c>
      <c r="D1740" t="s">
        <v>228</v>
      </c>
      <c r="E1740" s="2">
        <v>886.73</v>
      </c>
      <c r="F1740" s="2">
        <v>10</v>
      </c>
      <c r="G1740" s="2">
        <v>12</v>
      </c>
      <c r="H1740" s="2">
        <v>10640.76</v>
      </c>
      <c r="I1740">
        <v>1596.11</v>
      </c>
      <c r="J1740" s="2">
        <v>9044.65</v>
      </c>
      <c r="K1740" s="2">
        <v>9.0399999999999991</v>
      </c>
      <c r="L1740" s="2">
        <v>8867.2999999999993</v>
      </c>
      <c r="M1740" s="2">
        <v>177.35</v>
      </c>
      <c r="N1740" s="2">
        <v>0.18</v>
      </c>
      <c r="O1740" s="3">
        <v>45439</v>
      </c>
      <c r="P1740" t="s">
        <v>109</v>
      </c>
      <c r="Q1740" t="s">
        <v>73</v>
      </c>
      <c r="R1740">
        <v>2024</v>
      </c>
      <c r="S1740" t="s">
        <v>495</v>
      </c>
      <c r="T1740" t="s">
        <v>36</v>
      </c>
      <c r="U1740" t="s">
        <v>54</v>
      </c>
    </row>
    <row r="1741" spans="1:21" x14ac:dyDescent="0.3">
      <c r="A1741" t="s">
        <v>21</v>
      </c>
      <c r="B1741" t="s">
        <v>522</v>
      </c>
      <c r="C1741" t="s">
        <v>67</v>
      </c>
      <c r="D1741" t="s">
        <v>158</v>
      </c>
      <c r="E1741" s="2">
        <v>2792.64</v>
      </c>
      <c r="F1741" s="2">
        <v>3</v>
      </c>
      <c r="G1741" s="2">
        <v>125</v>
      </c>
      <c r="H1741" s="2">
        <v>349080</v>
      </c>
      <c r="I1741">
        <v>34908</v>
      </c>
      <c r="J1741" s="2">
        <v>314172</v>
      </c>
      <c r="K1741" s="2">
        <v>314.17</v>
      </c>
      <c r="L1741" s="2">
        <v>8377.92</v>
      </c>
      <c r="M1741" s="2">
        <v>305794.08</v>
      </c>
      <c r="N1741" s="2">
        <v>305.79000000000002</v>
      </c>
      <c r="O1741" s="3">
        <v>45440</v>
      </c>
      <c r="P1741" t="s">
        <v>109</v>
      </c>
      <c r="Q1741" t="s">
        <v>73</v>
      </c>
      <c r="R1741">
        <v>2024</v>
      </c>
      <c r="S1741" t="s">
        <v>523</v>
      </c>
      <c r="T1741" t="s">
        <v>70</v>
      </c>
      <c r="U1741" t="s">
        <v>37</v>
      </c>
    </row>
    <row r="1742" spans="1:21" x14ac:dyDescent="0.3">
      <c r="A1742" t="s">
        <v>42</v>
      </c>
      <c r="B1742" t="s">
        <v>592</v>
      </c>
      <c r="C1742" t="s">
        <v>61</v>
      </c>
      <c r="D1742" t="s">
        <v>24</v>
      </c>
      <c r="E1742" s="2">
        <v>3923.98</v>
      </c>
      <c r="F1742" s="2">
        <v>250</v>
      </c>
      <c r="G1742" s="2">
        <v>350</v>
      </c>
      <c r="H1742" s="2">
        <v>1373393</v>
      </c>
      <c r="I1742">
        <v>0</v>
      </c>
      <c r="J1742" s="2">
        <v>1373393</v>
      </c>
      <c r="K1742" s="2">
        <v>1373.39</v>
      </c>
      <c r="L1742" s="2">
        <v>980995</v>
      </c>
      <c r="M1742" s="2">
        <v>392398</v>
      </c>
      <c r="N1742" s="2">
        <v>392.4</v>
      </c>
      <c r="O1742" s="3">
        <v>45440</v>
      </c>
      <c r="P1742" t="s">
        <v>109</v>
      </c>
      <c r="Q1742" t="s">
        <v>73</v>
      </c>
      <c r="R1742">
        <v>2024</v>
      </c>
      <c r="S1742" t="s">
        <v>593</v>
      </c>
      <c r="T1742" t="s">
        <v>64</v>
      </c>
      <c r="U1742" t="s">
        <v>37</v>
      </c>
    </row>
    <row r="1743" spans="1:21" x14ac:dyDescent="0.3">
      <c r="A1743" t="s">
        <v>21</v>
      </c>
      <c r="B1743" t="s">
        <v>448</v>
      </c>
      <c r="C1743" t="s">
        <v>67</v>
      </c>
      <c r="D1743" t="s">
        <v>24</v>
      </c>
      <c r="E1743" s="2">
        <v>1334.09</v>
      </c>
      <c r="F1743" s="2">
        <v>3</v>
      </c>
      <c r="G1743" s="2">
        <v>125</v>
      </c>
      <c r="H1743" s="2">
        <v>166761.25</v>
      </c>
      <c r="I1743">
        <v>0</v>
      </c>
      <c r="J1743" s="2">
        <v>166761.25</v>
      </c>
      <c r="K1743" s="2">
        <v>166.76</v>
      </c>
      <c r="L1743" s="2">
        <v>4002.27</v>
      </c>
      <c r="M1743" s="2">
        <v>162758.98000000001</v>
      </c>
      <c r="N1743" s="2">
        <v>162.76</v>
      </c>
      <c r="O1743" s="3">
        <v>45441</v>
      </c>
      <c r="P1743" t="s">
        <v>109</v>
      </c>
      <c r="Q1743" t="s">
        <v>73</v>
      </c>
      <c r="R1743">
        <v>2024</v>
      </c>
      <c r="S1743" t="s">
        <v>449</v>
      </c>
      <c r="T1743" t="s">
        <v>70</v>
      </c>
      <c r="U1743" t="s">
        <v>37</v>
      </c>
    </row>
    <row r="1744" spans="1:21" x14ac:dyDescent="0.3">
      <c r="A1744" t="s">
        <v>38</v>
      </c>
      <c r="B1744" t="s">
        <v>610</v>
      </c>
      <c r="C1744" t="s">
        <v>32</v>
      </c>
      <c r="D1744" t="s">
        <v>158</v>
      </c>
      <c r="E1744" s="2">
        <v>766.53</v>
      </c>
      <c r="F1744" s="2">
        <v>10</v>
      </c>
      <c r="G1744" s="2">
        <v>300</v>
      </c>
      <c r="H1744" s="2">
        <v>229959</v>
      </c>
      <c r="I1744">
        <v>22995.9</v>
      </c>
      <c r="J1744" s="2">
        <v>206963.1</v>
      </c>
      <c r="K1744" s="2">
        <v>206.96</v>
      </c>
      <c r="L1744" s="2">
        <v>7665.3</v>
      </c>
      <c r="M1744" s="2">
        <v>199297.8</v>
      </c>
      <c r="N1744" s="2">
        <v>199.3</v>
      </c>
      <c r="O1744" s="3">
        <v>45442</v>
      </c>
      <c r="P1744" t="s">
        <v>109</v>
      </c>
      <c r="Q1744" t="s">
        <v>73</v>
      </c>
      <c r="R1744">
        <v>2024</v>
      </c>
      <c r="S1744" t="s">
        <v>611</v>
      </c>
      <c r="T1744" t="s">
        <v>36</v>
      </c>
      <c r="U1744" t="s">
        <v>65</v>
      </c>
    </row>
    <row r="1745" spans="1:21" x14ac:dyDescent="0.3">
      <c r="A1745" t="s">
        <v>30</v>
      </c>
      <c r="B1745" t="s">
        <v>340</v>
      </c>
      <c r="C1745" t="s">
        <v>95</v>
      </c>
      <c r="D1745" t="s">
        <v>158</v>
      </c>
      <c r="E1745" s="2">
        <v>1001.91</v>
      </c>
      <c r="F1745" s="2">
        <v>260</v>
      </c>
      <c r="G1745" s="2">
        <v>15</v>
      </c>
      <c r="H1745" s="2">
        <v>15028.65</v>
      </c>
      <c r="I1745">
        <v>1502.87</v>
      </c>
      <c r="J1745" s="2">
        <v>13525.78</v>
      </c>
      <c r="K1745" s="2">
        <v>13.53</v>
      </c>
      <c r="L1745" s="2">
        <v>260496.6</v>
      </c>
      <c r="M1745" s="2">
        <v>-246970.82</v>
      </c>
      <c r="N1745" s="2">
        <v>-246.97</v>
      </c>
      <c r="O1745" s="3">
        <v>45443</v>
      </c>
      <c r="P1745" t="s">
        <v>109</v>
      </c>
      <c r="Q1745" t="s">
        <v>73</v>
      </c>
      <c r="R1745">
        <v>2024</v>
      </c>
      <c r="S1745" t="s">
        <v>341</v>
      </c>
      <c r="T1745" t="s">
        <v>97</v>
      </c>
      <c r="U1745" t="s">
        <v>41</v>
      </c>
    </row>
    <row r="1746" spans="1:21" x14ac:dyDescent="0.3">
      <c r="A1746" t="s">
        <v>30</v>
      </c>
      <c r="B1746" t="s">
        <v>574</v>
      </c>
      <c r="C1746" t="s">
        <v>61</v>
      </c>
      <c r="D1746" t="s">
        <v>228</v>
      </c>
      <c r="E1746" s="2">
        <v>1653.83</v>
      </c>
      <c r="F1746" s="2">
        <v>250</v>
      </c>
      <c r="G1746" s="2">
        <v>15</v>
      </c>
      <c r="H1746" s="2">
        <v>24807.45</v>
      </c>
      <c r="I1746">
        <v>3721.12</v>
      </c>
      <c r="J1746" s="2">
        <v>21086.33</v>
      </c>
      <c r="K1746" s="2">
        <v>21.09</v>
      </c>
      <c r="L1746" s="2">
        <v>413457.5</v>
      </c>
      <c r="M1746" s="2">
        <v>-392371.17</v>
      </c>
      <c r="N1746" s="2">
        <v>-392.37</v>
      </c>
      <c r="O1746" s="3">
        <v>45443</v>
      </c>
      <c r="P1746" t="s">
        <v>109</v>
      </c>
      <c r="Q1746" t="s">
        <v>73</v>
      </c>
      <c r="R1746">
        <v>2024</v>
      </c>
      <c r="S1746" t="s">
        <v>575</v>
      </c>
      <c r="T1746" t="s">
        <v>64</v>
      </c>
      <c r="U1746" t="s">
        <v>29</v>
      </c>
    </row>
    <row r="1747" spans="1:21" x14ac:dyDescent="0.3">
      <c r="A1747" t="s">
        <v>42</v>
      </c>
      <c r="B1747" t="s">
        <v>454</v>
      </c>
      <c r="C1747" t="s">
        <v>56</v>
      </c>
      <c r="D1747" t="s">
        <v>158</v>
      </c>
      <c r="E1747" s="2">
        <v>2515.0700000000002</v>
      </c>
      <c r="F1747" s="2">
        <v>120</v>
      </c>
      <c r="G1747" s="2">
        <v>350</v>
      </c>
      <c r="H1747" s="2">
        <v>880274.5</v>
      </c>
      <c r="I1747">
        <v>88027.45</v>
      </c>
      <c r="J1747" s="2">
        <v>792247.05</v>
      </c>
      <c r="K1747" s="2">
        <v>792.25</v>
      </c>
      <c r="L1747" s="2">
        <v>301808.40000000002</v>
      </c>
      <c r="M1747" s="2">
        <v>490438.65</v>
      </c>
      <c r="N1747" s="2">
        <v>490.44</v>
      </c>
      <c r="O1747" s="3">
        <v>45444</v>
      </c>
      <c r="P1747" t="s">
        <v>151</v>
      </c>
      <c r="Q1747" t="s">
        <v>73</v>
      </c>
      <c r="R1747">
        <v>2024</v>
      </c>
      <c r="S1747" t="s">
        <v>455</v>
      </c>
      <c r="T1747" t="s">
        <v>58</v>
      </c>
      <c r="U1747" t="s">
        <v>37</v>
      </c>
    </row>
    <row r="1748" spans="1:21" x14ac:dyDescent="0.3">
      <c r="A1748" t="s">
        <v>38</v>
      </c>
      <c r="B1748" t="s">
        <v>564</v>
      </c>
      <c r="C1748" t="s">
        <v>95</v>
      </c>
      <c r="D1748" t="s">
        <v>228</v>
      </c>
      <c r="E1748" s="2">
        <v>488.51</v>
      </c>
      <c r="F1748" s="2">
        <v>260</v>
      </c>
      <c r="G1748" s="2">
        <v>300</v>
      </c>
      <c r="H1748" s="2">
        <v>146553</v>
      </c>
      <c r="I1748">
        <v>21982.95</v>
      </c>
      <c r="J1748" s="2">
        <v>124570.05</v>
      </c>
      <c r="K1748" s="2">
        <v>124.57</v>
      </c>
      <c r="L1748" s="2">
        <v>127012.6</v>
      </c>
      <c r="M1748" s="2">
        <v>-2442.5500000000002</v>
      </c>
      <c r="N1748" s="2">
        <v>-2.44</v>
      </c>
      <c r="O1748" s="3">
        <v>45445</v>
      </c>
      <c r="P1748" t="s">
        <v>151</v>
      </c>
      <c r="Q1748" t="s">
        <v>73</v>
      </c>
      <c r="R1748">
        <v>2024</v>
      </c>
      <c r="S1748" t="s">
        <v>565</v>
      </c>
      <c r="T1748" t="s">
        <v>97</v>
      </c>
      <c r="U1748" t="s">
        <v>46</v>
      </c>
    </row>
    <row r="1749" spans="1:21" x14ac:dyDescent="0.3">
      <c r="A1749" t="s">
        <v>47</v>
      </c>
      <c r="B1749" t="s">
        <v>566</v>
      </c>
      <c r="C1749" t="s">
        <v>61</v>
      </c>
      <c r="D1749" t="s">
        <v>68</v>
      </c>
      <c r="E1749" s="2">
        <v>706.99</v>
      </c>
      <c r="F1749" s="2">
        <v>250</v>
      </c>
      <c r="G1749" s="2">
        <v>12</v>
      </c>
      <c r="H1749" s="2">
        <v>8483.8799999999992</v>
      </c>
      <c r="I1749">
        <v>424.19</v>
      </c>
      <c r="J1749" s="2">
        <v>8059.69</v>
      </c>
      <c r="K1749" s="2">
        <v>8.06</v>
      </c>
      <c r="L1749" s="2">
        <v>176747.5</v>
      </c>
      <c r="M1749" s="2">
        <v>-168687.81</v>
      </c>
      <c r="N1749" s="2">
        <v>-168.69</v>
      </c>
      <c r="O1749" s="3">
        <v>45446</v>
      </c>
      <c r="P1749" t="s">
        <v>151</v>
      </c>
      <c r="Q1749" t="s">
        <v>73</v>
      </c>
      <c r="R1749">
        <v>2024</v>
      </c>
      <c r="S1749" t="s">
        <v>567</v>
      </c>
      <c r="T1749" t="s">
        <v>64</v>
      </c>
      <c r="U1749" t="s">
        <v>59</v>
      </c>
    </row>
    <row r="1750" spans="1:21" x14ac:dyDescent="0.3">
      <c r="A1750" t="s">
        <v>42</v>
      </c>
      <c r="B1750" t="s">
        <v>556</v>
      </c>
      <c r="C1750" t="s">
        <v>61</v>
      </c>
      <c r="D1750" t="s">
        <v>158</v>
      </c>
      <c r="E1750" s="2">
        <v>3831.22</v>
      </c>
      <c r="F1750" s="2">
        <v>250</v>
      </c>
      <c r="G1750" s="2">
        <v>350</v>
      </c>
      <c r="H1750" s="2">
        <v>1340927</v>
      </c>
      <c r="I1750">
        <v>134092.70000000001</v>
      </c>
      <c r="J1750" s="2">
        <v>1206834.3</v>
      </c>
      <c r="K1750" s="2">
        <v>1206.83</v>
      </c>
      <c r="L1750" s="2">
        <v>957805</v>
      </c>
      <c r="M1750" s="2">
        <v>249029.3</v>
      </c>
      <c r="N1750" s="2">
        <v>249.03</v>
      </c>
      <c r="O1750" s="3">
        <v>45446</v>
      </c>
      <c r="P1750" t="s">
        <v>151</v>
      </c>
      <c r="Q1750" t="s">
        <v>73</v>
      </c>
      <c r="R1750">
        <v>2024</v>
      </c>
      <c r="S1750" t="s">
        <v>557</v>
      </c>
      <c r="T1750" t="s">
        <v>64</v>
      </c>
      <c r="U1750" t="s">
        <v>65</v>
      </c>
    </row>
    <row r="1751" spans="1:21" x14ac:dyDescent="0.3">
      <c r="A1751" t="s">
        <v>21</v>
      </c>
      <c r="B1751" t="s">
        <v>516</v>
      </c>
      <c r="C1751" t="s">
        <v>95</v>
      </c>
      <c r="D1751" t="s">
        <v>24</v>
      </c>
      <c r="E1751" s="2">
        <v>1169.56</v>
      </c>
      <c r="F1751" s="2">
        <v>260</v>
      </c>
      <c r="G1751" s="2">
        <v>125</v>
      </c>
      <c r="H1751" s="2">
        <v>146195</v>
      </c>
      <c r="I1751">
        <v>0</v>
      </c>
      <c r="J1751" s="2">
        <v>146195</v>
      </c>
      <c r="K1751" s="2">
        <v>146.19</v>
      </c>
      <c r="L1751" s="2">
        <v>304085.59999999998</v>
      </c>
      <c r="M1751" s="2">
        <v>-157890.6</v>
      </c>
      <c r="N1751" s="2">
        <v>-157.88999999999999</v>
      </c>
      <c r="O1751" s="3">
        <v>45446</v>
      </c>
      <c r="P1751" t="s">
        <v>151</v>
      </c>
      <c r="Q1751" t="s">
        <v>73</v>
      </c>
      <c r="R1751">
        <v>2024</v>
      </c>
      <c r="S1751" t="s">
        <v>517</v>
      </c>
      <c r="T1751" t="s">
        <v>97</v>
      </c>
      <c r="U1751" t="s">
        <v>54</v>
      </c>
    </row>
    <row r="1752" spans="1:21" x14ac:dyDescent="0.3">
      <c r="A1752" t="s">
        <v>30</v>
      </c>
      <c r="B1752" t="s">
        <v>502</v>
      </c>
      <c r="C1752" t="s">
        <v>61</v>
      </c>
      <c r="D1752" t="s">
        <v>24</v>
      </c>
      <c r="E1752" s="2">
        <v>1089.9000000000001</v>
      </c>
      <c r="F1752" s="2">
        <v>250</v>
      </c>
      <c r="G1752" s="2">
        <v>15</v>
      </c>
      <c r="H1752" s="2">
        <v>16348.5</v>
      </c>
      <c r="I1752">
        <v>0</v>
      </c>
      <c r="J1752" s="2">
        <v>16348.5</v>
      </c>
      <c r="K1752" s="2">
        <v>16.350000000000001</v>
      </c>
      <c r="L1752" s="2">
        <v>272475</v>
      </c>
      <c r="M1752" s="2">
        <v>-256126.5</v>
      </c>
      <c r="N1752" s="2">
        <v>-256.13</v>
      </c>
      <c r="O1752" s="3">
        <v>45446</v>
      </c>
      <c r="P1752" t="s">
        <v>151</v>
      </c>
      <c r="Q1752" t="s">
        <v>73</v>
      </c>
      <c r="R1752">
        <v>2024</v>
      </c>
      <c r="S1752" t="s">
        <v>503</v>
      </c>
      <c r="T1752" t="s">
        <v>64</v>
      </c>
      <c r="U1752" t="s">
        <v>29</v>
      </c>
    </row>
    <row r="1753" spans="1:21" x14ac:dyDescent="0.3">
      <c r="A1753" t="s">
        <v>47</v>
      </c>
      <c r="B1753" t="s">
        <v>566</v>
      </c>
      <c r="C1753" t="s">
        <v>23</v>
      </c>
      <c r="D1753" t="s">
        <v>158</v>
      </c>
      <c r="E1753" s="2">
        <v>1128.96</v>
      </c>
      <c r="F1753" s="2">
        <v>5</v>
      </c>
      <c r="G1753" s="2">
        <v>12</v>
      </c>
      <c r="H1753" s="2">
        <v>13547.52</v>
      </c>
      <c r="I1753">
        <v>1354.75</v>
      </c>
      <c r="J1753" s="2">
        <v>12192.77</v>
      </c>
      <c r="K1753" s="2">
        <v>12.19</v>
      </c>
      <c r="L1753" s="2">
        <v>5644.8</v>
      </c>
      <c r="M1753" s="2">
        <v>6547.97</v>
      </c>
      <c r="N1753" s="2">
        <v>6.55</v>
      </c>
      <c r="O1753" s="3">
        <v>45446</v>
      </c>
      <c r="P1753" t="s">
        <v>151</v>
      </c>
      <c r="Q1753" t="s">
        <v>73</v>
      </c>
      <c r="R1753">
        <v>2024</v>
      </c>
      <c r="S1753" t="s">
        <v>567</v>
      </c>
      <c r="T1753" t="s">
        <v>28</v>
      </c>
      <c r="U1753" t="s">
        <v>51</v>
      </c>
    </row>
    <row r="1754" spans="1:21" x14ac:dyDescent="0.3">
      <c r="A1754" t="s">
        <v>38</v>
      </c>
      <c r="B1754" t="s">
        <v>444</v>
      </c>
      <c r="C1754" t="s">
        <v>23</v>
      </c>
      <c r="D1754" t="s">
        <v>158</v>
      </c>
      <c r="E1754" s="2">
        <v>920.17</v>
      </c>
      <c r="F1754" s="2">
        <v>5</v>
      </c>
      <c r="G1754" s="2">
        <v>300</v>
      </c>
      <c r="H1754" s="2">
        <v>276051</v>
      </c>
      <c r="I1754">
        <v>27605.1</v>
      </c>
      <c r="J1754" s="2">
        <v>248445.9</v>
      </c>
      <c r="K1754" s="2">
        <v>248.45</v>
      </c>
      <c r="L1754" s="2">
        <v>4600.8500000000004</v>
      </c>
      <c r="M1754" s="2">
        <v>243845.05</v>
      </c>
      <c r="N1754" s="2">
        <v>243.85</v>
      </c>
      <c r="O1754" s="3">
        <v>45446</v>
      </c>
      <c r="P1754" t="s">
        <v>151</v>
      </c>
      <c r="Q1754" t="s">
        <v>73</v>
      </c>
      <c r="R1754">
        <v>2024</v>
      </c>
      <c r="S1754" t="s">
        <v>445</v>
      </c>
      <c r="T1754" t="s">
        <v>28</v>
      </c>
      <c r="U1754" t="s">
        <v>41</v>
      </c>
    </row>
    <row r="1755" spans="1:21" x14ac:dyDescent="0.3">
      <c r="A1755" t="s">
        <v>42</v>
      </c>
      <c r="B1755" t="s">
        <v>476</v>
      </c>
      <c r="C1755" t="s">
        <v>95</v>
      </c>
      <c r="D1755" t="s">
        <v>68</v>
      </c>
      <c r="E1755" s="2">
        <v>3662.74</v>
      </c>
      <c r="F1755" s="2">
        <v>260</v>
      </c>
      <c r="G1755" s="2">
        <v>350</v>
      </c>
      <c r="H1755" s="2">
        <v>1281959</v>
      </c>
      <c r="I1755">
        <v>64097.95</v>
      </c>
      <c r="J1755" s="2">
        <v>1217861.05</v>
      </c>
      <c r="K1755" s="2">
        <v>1217.8599999999999</v>
      </c>
      <c r="L1755" s="2">
        <v>952312.4</v>
      </c>
      <c r="M1755" s="2">
        <v>265548.65000000002</v>
      </c>
      <c r="N1755" s="2">
        <v>265.55</v>
      </c>
      <c r="O1755" s="3">
        <v>45447</v>
      </c>
      <c r="P1755" t="s">
        <v>151</v>
      </c>
      <c r="Q1755" t="s">
        <v>73</v>
      </c>
      <c r="R1755">
        <v>2024</v>
      </c>
      <c r="S1755" t="s">
        <v>477</v>
      </c>
      <c r="T1755" t="s">
        <v>97</v>
      </c>
      <c r="U1755" t="s">
        <v>65</v>
      </c>
    </row>
    <row r="1756" spans="1:21" x14ac:dyDescent="0.3">
      <c r="A1756" t="s">
        <v>42</v>
      </c>
      <c r="B1756" t="s">
        <v>414</v>
      </c>
      <c r="C1756" t="s">
        <v>32</v>
      </c>
      <c r="D1756" t="s">
        <v>158</v>
      </c>
      <c r="E1756" s="2">
        <v>1252.8399999999999</v>
      </c>
      <c r="F1756" s="2">
        <v>10</v>
      </c>
      <c r="G1756" s="2">
        <v>350</v>
      </c>
      <c r="H1756" s="2">
        <v>438494</v>
      </c>
      <c r="I1756">
        <v>43849.4</v>
      </c>
      <c r="J1756" s="2">
        <v>394644.6</v>
      </c>
      <c r="K1756" s="2">
        <v>394.64</v>
      </c>
      <c r="L1756" s="2">
        <v>12528.4</v>
      </c>
      <c r="M1756" s="2">
        <v>382116.2</v>
      </c>
      <c r="N1756" s="2">
        <v>382.12</v>
      </c>
      <c r="O1756" s="3">
        <v>45447</v>
      </c>
      <c r="P1756" t="s">
        <v>151</v>
      </c>
      <c r="Q1756" t="s">
        <v>73</v>
      </c>
      <c r="R1756">
        <v>2024</v>
      </c>
      <c r="S1756" t="s">
        <v>415</v>
      </c>
      <c r="T1756" t="s">
        <v>36</v>
      </c>
      <c r="U1756" t="s">
        <v>54</v>
      </c>
    </row>
    <row r="1757" spans="1:21" x14ac:dyDescent="0.3">
      <c r="A1757" t="s">
        <v>30</v>
      </c>
      <c r="B1757" t="s">
        <v>530</v>
      </c>
      <c r="C1757" t="s">
        <v>67</v>
      </c>
      <c r="D1757" t="s">
        <v>158</v>
      </c>
      <c r="E1757" s="2">
        <v>820.6</v>
      </c>
      <c r="F1757" s="2">
        <v>3</v>
      </c>
      <c r="G1757" s="2">
        <v>15</v>
      </c>
      <c r="H1757" s="2">
        <v>12309</v>
      </c>
      <c r="I1757">
        <v>1230.9000000000001</v>
      </c>
      <c r="J1757" s="2">
        <v>11078.1</v>
      </c>
      <c r="K1757" s="2">
        <v>11.08</v>
      </c>
      <c r="L1757" s="2">
        <v>2461.8000000000002</v>
      </c>
      <c r="M1757" s="2">
        <v>8616.2999999999993</v>
      </c>
      <c r="N1757" s="2">
        <v>8.6199999999999992</v>
      </c>
      <c r="O1757" s="3">
        <v>45448</v>
      </c>
      <c r="P1757" t="s">
        <v>151</v>
      </c>
      <c r="Q1757" t="s">
        <v>73</v>
      </c>
      <c r="R1757">
        <v>2024</v>
      </c>
      <c r="S1757" t="s">
        <v>531</v>
      </c>
      <c r="T1757" t="s">
        <v>70</v>
      </c>
      <c r="U1757" t="s">
        <v>51</v>
      </c>
    </row>
    <row r="1758" spans="1:21" x14ac:dyDescent="0.3">
      <c r="A1758" t="s">
        <v>38</v>
      </c>
      <c r="B1758" t="s">
        <v>506</v>
      </c>
      <c r="C1758" t="s">
        <v>95</v>
      </c>
      <c r="D1758" t="s">
        <v>68</v>
      </c>
      <c r="E1758" s="2">
        <v>218.74</v>
      </c>
      <c r="F1758" s="2">
        <v>260</v>
      </c>
      <c r="G1758" s="2">
        <v>300</v>
      </c>
      <c r="H1758" s="2">
        <v>65622</v>
      </c>
      <c r="I1758">
        <v>3281.1</v>
      </c>
      <c r="J1758" s="2">
        <v>62340.9</v>
      </c>
      <c r="K1758" s="2">
        <v>62.34</v>
      </c>
      <c r="L1758" s="2">
        <v>56872.4</v>
      </c>
      <c r="M1758" s="2">
        <v>5468.5</v>
      </c>
      <c r="N1758" s="2">
        <v>5.47</v>
      </c>
      <c r="O1758" s="3">
        <v>45448</v>
      </c>
      <c r="P1758" t="s">
        <v>151</v>
      </c>
      <c r="Q1758" t="s">
        <v>73</v>
      </c>
      <c r="R1758">
        <v>2024</v>
      </c>
      <c r="S1758" t="s">
        <v>507</v>
      </c>
      <c r="T1758" t="s">
        <v>97</v>
      </c>
      <c r="U1758" t="s">
        <v>51</v>
      </c>
    </row>
    <row r="1759" spans="1:21" x14ac:dyDescent="0.3">
      <c r="A1759" t="s">
        <v>38</v>
      </c>
      <c r="B1759" t="s">
        <v>612</v>
      </c>
      <c r="C1759" t="s">
        <v>95</v>
      </c>
      <c r="D1759" t="s">
        <v>228</v>
      </c>
      <c r="E1759" s="2">
        <v>989.56</v>
      </c>
      <c r="F1759" s="2">
        <v>260</v>
      </c>
      <c r="G1759" s="2">
        <v>300</v>
      </c>
      <c r="H1759" s="2">
        <v>296868</v>
      </c>
      <c r="I1759">
        <v>44530.2</v>
      </c>
      <c r="J1759" s="2">
        <v>252337.8</v>
      </c>
      <c r="K1759" s="2">
        <v>252.34</v>
      </c>
      <c r="L1759" s="2">
        <v>257285.6</v>
      </c>
      <c r="M1759" s="2">
        <v>-4947.8</v>
      </c>
      <c r="N1759" s="2">
        <v>-4.95</v>
      </c>
      <c r="O1759" s="3">
        <v>45449</v>
      </c>
      <c r="P1759" t="s">
        <v>151</v>
      </c>
      <c r="Q1759" t="s">
        <v>73</v>
      </c>
      <c r="R1759">
        <v>2024</v>
      </c>
      <c r="S1759" t="s">
        <v>613</v>
      </c>
      <c r="T1759" t="s">
        <v>97</v>
      </c>
      <c r="U1759" t="s">
        <v>37</v>
      </c>
    </row>
    <row r="1760" spans="1:21" x14ac:dyDescent="0.3">
      <c r="A1760" t="s">
        <v>38</v>
      </c>
      <c r="B1760" t="s">
        <v>410</v>
      </c>
      <c r="C1760" t="s">
        <v>56</v>
      </c>
      <c r="D1760" t="s">
        <v>158</v>
      </c>
      <c r="E1760" s="2">
        <v>299.05</v>
      </c>
      <c r="F1760" s="2">
        <v>120</v>
      </c>
      <c r="G1760" s="2">
        <v>300</v>
      </c>
      <c r="H1760" s="2">
        <v>89715</v>
      </c>
      <c r="I1760">
        <v>8971.5</v>
      </c>
      <c r="J1760" s="2">
        <v>80743.5</v>
      </c>
      <c r="K1760" s="2">
        <v>80.739999999999995</v>
      </c>
      <c r="L1760" s="2">
        <v>35886</v>
      </c>
      <c r="M1760" s="2">
        <v>44857.5</v>
      </c>
      <c r="N1760" s="2">
        <v>44.86</v>
      </c>
      <c r="O1760" s="3">
        <v>45449</v>
      </c>
      <c r="P1760" t="s">
        <v>151</v>
      </c>
      <c r="Q1760" t="s">
        <v>73</v>
      </c>
      <c r="R1760">
        <v>2024</v>
      </c>
      <c r="S1760" t="s">
        <v>411</v>
      </c>
      <c r="T1760" t="s">
        <v>58</v>
      </c>
      <c r="U1760" t="s">
        <v>37</v>
      </c>
    </row>
    <row r="1761" spans="1:21" x14ac:dyDescent="0.3">
      <c r="A1761" t="s">
        <v>38</v>
      </c>
      <c r="B1761" t="s">
        <v>326</v>
      </c>
      <c r="C1761" t="s">
        <v>67</v>
      </c>
      <c r="D1761" t="s">
        <v>24</v>
      </c>
      <c r="E1761" s="2">
        <v>562.52</v>
      </c>
      <c r="F1761" s="2">
        <v>3</v>
      </c>
      <c r="G1761" s="2">
        <v>300</v>
      </c>
      <c r="H1761" s="2">
        <v>168756</v>
      </c>
      <c r="I1761">
        <v>0</v>
      </c>
      <c r="J1761" s="2">
        <v>168756</v>
      </c>
      <c r="K1761" s="2">
        <v>168.76</v>
      </c>
      <c r="L1761" s="2">
        <v>1687.56</v>
      </c>
      <c r="M1761" s="2">
        <v>167068.44</v>
      </c>
      <c r="N1761" s="2">
        <v>167.07</v>
      </c>
      <c r="O1761" s="3">
        <v>45450</v>
      </c>
      <c r="P1761" t="s">
        <v>151</v>
      </c>
      <c r="Q1761" t="s">
        <v>73</v>
      </c>
      <c r="R1761">
        <v>2024</v>
      </c>
      <c r="S1761" t="s">
        <v>327</v>
      </c>
      <c r="T1761" t="s">
        <v>70</v>
      </c>
      <c r="U1761" t="s">
        <v>46</v>
      </c>
    </row>
    <row r="1762" spans="1:21" x14ac:dyDescent="0.3">
      <c r="A1762" t="s">
        <v>47</v>
      </c>
      <c r="B1762" t="s">
        <v>438</v>
      </c>
      <c r="C1762" t="s">
        <v>95</v>
      </c>
      <c r="D1762" t="s">
        <v>68</v>
      </c>
      <c r="E1762" s="2">
        <v>1025.51</v>
      </c>
      <c r="F1762" s="2">
        <v>260</v>
      </c>
      <c r="G1762" s="2">
        <v>12</v>
      </c>
      <c r="H1762" s="2">
        <v>12306.12</v>
      </c>
      <c r="I1762">
        <v>615.30999999999995</v>
      </c>
      <c r="J1762" s="2">
        <v>11690.81</v>
      </c>
      <c r="K1762" s="2">
        <v>11.69</v>
      </c>
      <c r="L1762" s="2">
        <v>266632.59999999998</v>
      </c>
      <c r="M1762" s="2">
        <v>-254941.79</v>
      </c>
      <c r="N1762" s="2">
        <v>-254.94</v>
      </c>
      <c r="O1762" s="3">
        <v>45450</v>
      </c>
      <c r="P1762" t="s">
        <v>151</v>
      </c>
      <c r="Q1762" t="s">
        <v>73</v>
      </c>
      <c r="R1762">
        <v>2024</v>
      </c>
      <c r="S1762" t="s">
        <v>439</v>
      </c>
      <c r="T1762" t="s">
        <v>97</v>
      </c>
      <c r="U1762" t="s">
        <v>51</v>
      </c>
    </row>
    <row r="1763" spans="1:21" x14ac:dyDescent="0.3">
      <c r="A1763" t="s">
        <v>30</v>
      </c>
      <c r="B1763" t="s">
        <v>348</v>
      </c>
      <c r="C1763" t="s">
        <v>95</v>
      </c>
      <c r="D1763" t="s">
        <v>228</v>
      </c>
      <c r="E1763" s="2">
        <v>1279.5</v>
      </c>
      <c r="F1763" s="2">
        <v>260</v>
      </c>
      <c r="G1763" s="2">
        <v>15</v>
      </c>
      <c r="H1763" s="2">
        <v>19192.5</v>
      </c>
      <c r="I1763">
        <v>2878.88</v>
      </c>
      <c r="J1763" s="2">
        <v>16313.62</v>
      </c>
      <c r="K1763" s="2">
        <v>16.309999999999999</v>
      </c>
      <c r="L1763" s="2">
        <v>332670</v>
      </c>
      <c r="M1763" s="2">
        <v>-316356.38</v>
      </c>
      <c r="N1763" s="2">
        <v>-316.36</v>
      </c>
      <c r="O1763" s="3">
        <v>45451</v>
      </c>
      <c r="P1763" t="s">
        <v>151</v>
      </c>
      <c r="Q1763" t="s">
        <v>73</v>
      </c>
      <c r="R1763">
        <v>2024</v>
      </c>
      <c r="S1763" t="s">
        <v>349</v>
      </c>
      <c r="T1763" t="s">
        <v>97</v>
      </c>
      <c r="U1763" t="s">
        <v>46</v>
      </c>
    </row>
    <row r="1764" spans="1:21" x14ac:dyDescent="0.3">
      <c r="A1764" t="s">
        <v>38</v>
      </c>
      <c r="B1764" t="s">
        <v>554</v>
      </c>
      <c r="C1764" t="s">
        <v>67</v>
      </c>
      <c r="D1764" t="s">
        <v>68</v>
      </c>
      <c r="E1764" s="2">
        <v>858.27</v>
      </c>
      <c r="F1764" s="2">
        <v>3</v>
      </c>
      <c r="G1764" s="2">
        <v>300</v>
      </c>
      <c r="H1764" s="2">
        <v>257481</v>
      </c>
      <c r="I1764">
        <v>12874.05</v>
      </c>
      <c r="J1764" s="2">
        <v>244606.95</v>
      </c>
      <c r="K1764" s="2">
        <v>244.61</v>
      </c>
      <c r="L1764" s="2">
        <v>2574.81</v>
      </c>
      <c r="M1764" s="2">
        <v>242032.14</v>
      </c>
      <c r="N1764" s="2">
        <v>242.03</v>
      </c>
      <c r="O1764" s="3">
        <v>45452</v>
      </c>
      <c r="P1764" t="s">
        <v>151</v>
      </c>
      <c r="Q1764" t="s">
        <v>73</v>
      </c>
      <c r="R1764">
        <v>2024</v>
      </c>
      <c r="S1764" t="s">
        <v>555</v>
      </c>
      <c r="T1764" t="s">
        <v>70</v>
      </c>
      <c r="U1764" t="s">
        <v>54</v>
      </c>
    </row>
    <row r="1765" spans="1:21" x14ac:dyDescent="0.3">
      <c r="A1765" t="s">
        <v>21</v>
      </c>
      <c r="B1765" t="s">
        <v>598</v>
      </c>
      <c r="C1765" t="s">
        <v>32</v>
      </c>
      <c r="D1765" t="s">
        <v>228</v>
      </c>
      <c r="E1765" s="2">
        <v>2656.88</v>
      </c>
      <c r="F1765" s="2">
        <v>10</v>
      </c>
      <c r="G1765" s="2">
        <v>125</v>
      </c>
      <c r="H1765" s="2">
        <v>332110</v>
      </c>
      <c r="I1765">
        <v>49816.5</v>
      </c>
      <c r="J1765" s="2">
        <v>282293.5</v>
      </c>
      <c r="K1765" s="2">
        <v>282.29000000000002</v>
      </c>
      <c r="L1765" s="2">
        <v>26568.799999999999</v>
      </c>
      <c r="M1765" s="2">
        <v>255724.7</v>
      </c>
      <c r="N1765" s="2">
        <v>255.72</v>
      </c>
      <c r="O1765" s="3">
        <v>45453</v>
      </c>
      <c r="P1765" t="s">
        <v>151</v>
      </c>
      <c r="Q1765" t="s">
        <v>73</v>
      </c>
      <c r="R1765">
        <v>2024</v>
      </c>
      <c r="S1765" t="s">
        <v>599</v>
      </c>
      <c r="T1765" t="s">
        <v>36</v>
      </c>
      <c r="U1765" t="s">
        <v>37</v>
      </c>
    </row>
    <row r="1766" spans="1:21" x14ac:dyDescent="0.3">
      <c r="A1766" t="s">
        <v>21</v>
      </c>
      <c r="B1766" t="s">
        <v>594</v>
      </c>
      <c r="C1766" t="s">
        <v>61</v>
      </c>
      <c r="D1766" t="s">
        <v>68</v>
      </c>
      <c r="E1766" s="2">
        <v>1952.51</v>
      </c>
      <c r="F1766" s="2">
        <v>250</v>
      </c>
      <c r="G1766" s="2">
        <v>125</v>
      </c>
      <c r="H1766" s="2">
        <v>244063.75</v>
      </c>
      <c r="I1766">
        <v>12203.19</v>
      </c>
      <c r="J1766" s="2">
        <v>231860.56</v>
      </c>
      <c r="K1766" s="2">
        <v>231.86</v>
      </c>
      <c r="L1766" s="2">
        <v>488127.5</v>
      </c>
      <c r="M1766" s="2">
        <v>-256266.94</v>
      </c>
      <c r="N1766" s="2">
        <v>-256.27</v>
      </c>
      <c r="O1766" s="3">
        <v>45454</v>
      </c>
      <c r="P1766" t="s">
        <v>151</v>
      </c>
      <c r="Q1766" t="s">
        <v>73</v>
      </c>
      <c r="R1766">
        <v>2024</v>
      </c>
      <c r="S1766" t="s">
        <v>595</v>
      </c>
      <c r="T1766" t="s">
        <v>64</v>
      </c>
      <c r="U1766" t="s">
        <v>65</v>
      </c>
    </row>
    <row r="1767" spans="1:21" x14ac:dyDescent="0.3">
      <c r="A1767" t="s">
        <v>38</v>
      </c>
      <c r="B1767" t="s">
        <v>482</v>
      </c>
      <c r="C1767" t="s">
        <v>95</v>
      </c>
      <c r="D1767" t="s">
        <v>228</v>
      </c>
      <c r="E1767" s="2">
        <v>670.59</v>
      </c>
      <c r="F1767" s="2">
        <v>260</v>
      </c>
      <c r="G1767" s="2">
        <v>300</v>
      </c>
      <c r="H1767" s="2">
        <v>201177</v>
      </c>
      <c r="I1767">
        <v>30176.55</v>
      </c>
      <c r="J1767" s="2">
        <v>171000.45</v>
      </c>
      <c r="K1767" s="2">
        <v>171</v>
      </c>
      <c r="L1767" s="2">
        <v>174353.4</v>
      </c>
      <c r="M1767" s="2">
        <v>-3352.95</v>
      </c>
      <c r="N1767" s="2">
        <v>-3.35</v>
      </c>
      <c r="O1767" s="3">
        <v>45456</v>
      </c>
      <c r="P1767" t="s">
        <v>151</v>
      </c>
      <c r="Q1767" t="s">
        <v>73</v>
      </c>
      <c r="R1767">
        <v>2024</v>
      </c>
      <c r="S1767" t="s">
        <v>483</v>
      </c>
      <c r="T1767" t="s">
        <v>97</v>
      </c>
      <c r="U1767" t="s">
        <v>59</v>
      </c>
    </row>
    <row r="1768" spans="1:21" x14ac:dyDescent="0.3">
      <c r="A1768" t="s">
        <v>47</v>
      </c>
      <c r="B1768" t="s">
        <v>386</v>
      </c>
      <c r="C1768" t="s">
        <v>61</v>
      </c>
      <c r="D1768" t="s">
        <v>228</v>
      </c>
      <c r="E1768" s="2">
        <v>1994.77</v>
      </c>
      <c r="F1768" s="2">
        <v>250</v>
      </c>
      <c r="G1768" s="2">
        <v>12</v>
      </c>
      <c r="H1768" s="2">
        <v>23937.24</v>
      </c>
      <c r="I1768">
        <v>3590.59</v>
      </c>
      <c r="J1768" s="2">
        <v>20346.650000000001</v>
      </c>
      <c r="K1768" s="2">
        <v>20.350000000000001</v>
      </c>
      <c r="L1768" s="2">
        <v>498692.5</v>
      </c>
      <c r="M1768" s="2">
        <v>-478345.85</v>
      </c>
      <c r="N1768" s="2">
        <v>-478.35</v>
      </c>
      <c r="O1768" s="3">
        <v>45457</v>
      </c>
      <c r="P1768" t="s">
        <v>151</v>
      </c>
      <c r="Q1768" t="s">
        <v>73</v>
      </c>
      <c r="R1768">
        <v>2024</v>
      </c>
      <c r="S1768" t="s">
        <v>387</v>
      </c>
      <c r="T1768" t="s">
        <v>64</v>
      </c>
      <c r="U1768" t="s">
        <v>65</v>
      </c>
    </row>
    <row r="1769" spans="1:21" x14ac:dyDescent="0.3">
      <c r="A1769" t="s">
        <v>30</v>
      </c>
      <c r="B1769" t="s">
        <v>460</v>
      </c>
      <c r="C1769" t="s">
        <v>32</v>
      </c>
      <c r="D1769" t="s">
        <v>68</v>
      </c>
      <c r="E1769" s="2">
        <v>1227.1500000000001</v>
      </c>
      <c r="F1769" s="2">
        <v>10</v>
      </c>
      <c r="G1769" s="2">
        <v>15</v>
      </c>
      <c r="H1769" s="2">
        <v>18407.25</v>
      </c>
      <c r="I1769">
        <v>920.36</v>
      </c>
      <c r="J1769" s="2">
        <v>17486.89</v>
      </c>
      <c r="K1769" s="2">
        <v>17.489999999999998</v>
      </c>
      <c r="L1769" s="2">
        <v>12271.5</v>
      </c>
      <c r="M1769" s="2">
        <v>5215.3900000000003</v>
      </c>
      <c r="N1769" s="2">
        <v>5.22</v>
      </c>
      <c r="O1769" s="3">
        <v>45457</v>
      </c>
      <c r="P1769" t="s">
        <v>151</v>
      </c>
      <c r="Q1769" t="s">
        <v>73</v>
      </c>
      <c r="R1769">
        <v>2024</v>
      </c>
      <c r="S1769" t="s">
        <v>461</v>
      </c>
      <c r="T1769" t="s">
        <v>36</v>
      </c>
      <c r="U1769" t="s">
        <v>65</v>
      </c>
    </row>
    <row r="1770" spans="1:21" x14ac:dyDescent="0.3">
      <c r="A1770" t="s">
        <v>47</v>
      </c>
      <c r="B1770" t="s">
        <v>544</v>
      </c>
      <c r="C1770" t="s">
        <v>67</v>
      </c>
      <c r="D1770" t="s">
        <v>24</v>
      </c>
      <c r="E1770" s="2">
        <v>1541.71</v>
      </c>
      <c r="F1770" s="2">
        <v>3</v>
      </c>
      <c r="G1770" s="2">
        <v>12</v>
      </c>
      <c r="H1770" s="2">
        <v>18500.52</v>
      </c>
      <c r="I1770">
        <v>0</v>
      </c>
      <c r="J1770" s="2">
        <v>18500.52</v>
      </c>
      <c r="K1770" s="2">
        <v>18.5</v>
      </c>
      <c r="L1770" s="2">
        <v>4625.13</v>
      </c>
      <c r="M1770" s="2">
        <v>13875.39</v>
      </c>
      <c r="N1770" s="2">
        <v>13.88</v>
      </c>
      <c r="O1770" s="3">
        <v>45458</v>
      </c>
      <c r="P1770" t="s">
        <v>151</v>
      </c>
      <c r="Q1770" t="s">
        <v>73</v>
      </c>
      <c r="R1770">
        <v>2024</v>
      </c>
      <c r="S1770" t="s">
        <v>545</v>
      </c>
      <c r="T1770" t="s">
        <v>70</v>
      </c>
      <c r="U1770" t="s">
        <v>65</v>
      </c>
    </row>
    <row r="1771" spans="1:21" x14ac:dyDescent="0.3">
      <c r="A1771" t="s">
        <v>21</v>
      </c>
      <c r="B1771" t="s">
        <v>436</v>
      </c>
      <c r="C1771" t="s">
        <v>95</v>
      </c>
      <c r="D1771" t="s">
        <v>68</v>
      </c>
      <c r="E1771" s="2">
        <v>2888.14</v>
      </c>
      <c r="F1771" s="2">
        <v>260</v>
      </c>
      <c r="G1771" s="2">
        <v>125</v>
      </c>
      <c r="H1771" s="2">
        <v>361017.5</v>
      </c>
      <c r="I1771">
        <v>18050.88</v>
      </c>
      <c r="J1771" s="2">
        <v>342966.62</v>
      </c>
      <c r="K1771" s="2">
        <v>342.97</v>
      </c>
      <c r="L1771" s="2">
        <v>750916.4</v>
      </c>
      <c r="M1771" s="2">
        <v>-407949.78</v>
      </c>
      <c r="N1771" s="2">
        <v>-407.95</v>
      </c>
      <c r="O1771" s="3">
        <v>45459</v>
      </c>
      <c r="P1771" t="s">
        <v>151</v>
      </c>
      <c r="Q1771" t="s">
        <v>73</v>
      </c>
      <c r="R1771">
        <v>2024</v>
      </c>
      <c r="S1771" t="s">
        <v>437</v>
      </c>
      <c r="T1771" t="s">
        <v>97</v>
      </c>
      <c r="U1771" t="s">
        <v>54</v>
      </c>
    </row>
    <row r="1772" spans="1:21" x14ac:dyDescent="0.3">
      <c r="A1772" t="s">
        <v>47</v>
      </c>
      <c r="B1772" t="s">
        <v>494</v>
      </c>
      <c r="C1772" t="s">
        <v>61</v>
      </c>
      <c r="D1772" t="s">
        <v>24</v>
      </c>
      <c r="E1772" s="2">
        <v>681.3</v>
      </c>
      <c r="F1772" s="2">
        <v>250</v>
      </c>
      <c r="G1772" s="2">
        <v>12</v>
      </c>
      <c r="H1772" s="2">
        <v>8175.6</v>
      </c>
      <c r="I1772">
        <v>0</v>
      </c>
      <c r="J1772" s="2">
        <v>8175.6</v>
      </c>
      <c r="K1772" s="2">
        <v>8.18</v>
      </c>
      <c r="L1772" s="2">
        <v>170325</v>
      </c>
      <c r="M1772" s="2">
        <v>-162149.4</v>
      </c>
      <c r="N1772" s="2">
        <v>-162.15</v>
      </c>
      <c r="O1772" s="3">
        <v>45460</v>
      </c>
      <c r="P1772" t="s">
        <v>151</v>
      </c>
      <c r="Q1772" t="s">
        <v>73</v>
      </c>
      <c r="R1772">
        <v>2024</v>
      </c>
      <c r="S1772" t="s">
        <v>495</v>
      </c>
      <c r="T1772" t="s">
        <v>64</v>
      </c>
      <c r="U1772" t="s">
        <v>51</v>
      </c>
    </row>
    <row r="1773" spans="1:21" x14ac:dyDescent="0.3">
      <c r="A1773" t="s">
        <v>47</v>
      </c>
      <c r="B1773" t="s">
        <v>360</v>
      </c>
      <c r="C1773" t="s">
        <v>32</v>
      </c>
      <c r="D1773" t="s">
        <v>24</v>
      </c>
      <c r="E1773" s="2">
        <v>1057.2</v>
      </c>
      <c r="F1773" s="2">
        <v>10</v>
      </c>
      <c r="G1773" s="2">
        <v>12</v>
      </c>
      <c r="H1773" s="2">
        <v>12686.4</v>
      </c>
      <c r="I1773">
        <v>0</v>
      </c>
      <c r="J1773" s="2">
        <v>12686.4</v>
      </c>
      <c r="K1773" s="2">
        <v>12.69</v>
      </c>
      <c r="L1773" s="2">
        <v>10572</v>
      </c>
      <c r="M1773" s="2">
        <v>2114.4</v>
      </c>
      <c r="N1773" s="2">
        <v>2.11</v>
      </c>
      <c r="O1773" s="3">
        <v>45460</v>
      </c>
      <c r="P1773" t="s">
        <v>151</v>
      </c>
      <c r="Q1773" t="s">
        <v>73</v>
      </c>
      <c r="R1773">
        <v>2024</v>
      </c>
      <c r="S1773" t="s">
        <v>361</v>
      </c>
      <c r="T1773" t="s">
        <v>36</v>
      </c>
      <c r="U1773" t="s">
        <v>54</v>
      </c>
    </row>
    <row r="1774" spans="1:21" x14ac:dyDescent="0.3">
      <c r="A1774" t="s">
        <v>38</v>
      </c>
      <c r="B1774" t="s">
        <v>474</v>
      </c>
      <c r="C1774" t="s">
        <v>61</v>
      </c>
      <c r="D1774" t="s">
        <v>24</v>
      </c>
      <c r="E1774" s="2">
        <v>832.96</v>
      </c>
      <c r="F1774" s="2">
        <v>250</v>
      </c>
      <c r="G1774" s="2">
        <v>300</v>
      </c>
      <c r="H1774" s="2">
        <v>249888</v>
      </c>
      <c r="I1774">
        <v>0</v>
      </c>
      <c r="J1774" s="2">
        <v>249888</v>
      </c>
      <c r="K1774" s="2">
        <v>249.89</v>
      </c>
      <c r="L1774" s="2">
        <v>208240</v>
      </c>
      <c r="M1774" s="2">
        <v>41648</v>
      </c>
      <c r="N1774" s="2">
        <v>41.65</v>
      </c>
      <c r="O1774" s="3">
        <v>45461</v>
      </c>
      <c r="P1774" t="s">
        <v>151</v>
      </c>
      <c r="Q1774" t="s">
        <v>73</v>
      </c>
      <c r="R1774">
        <v>2024</v>
      </c>
      <c r="S1774" t="s">
        <v>475</v>
      </c>
      <c r="T1774" t="s">
        <v>64</v>
      </c>
      <c r="U1774" t="s">
        <v>41</v>
      </c>
    </row>
    <row r="1775" spans="1:21" x14ac:dyDescent="0.3">
      <c r="A1775" t="s">
        <v>21</v>
      </c>
      <c r="B1775" t="s">
        <v>490</v>
      </c>
      <c r="C1775" t="s">
        <v>56</v>
      </c>
      <c r="D1775" t="s">
        <v>158</v>
      </c>
      <c r="E1775" s="2">
        <v>1431.16</v>
      </c>
      <c r="F1775" s="2">
        <v>120</v>
      </c>
      <c r="G1775" s="2">
        <v>125</v>
      </c>
      <c r="H1775" s="2">
        <v>178895</v>
      </c>
      <c r="I1775">
        <v>17889.5</v>
      </c>
      <c r="J1775" s="2">
        <v>161005.5</v>
      </c>
      <c r="K1775" s="2">
        <v>161.01</v>
      </c>
      <c r="L1775" s="2">
        <v>171739.2</v>
      </c>
      <c r="M1775" s="2">
        <v>-10733.7</v>
      </c>
      <c r="N1775" s="2">
        <v>-10.73</v>
      </c>
      <c r="O1775" s="3">
        <v>45462</v>
      </c>
      <c r="P1775" t="s">
        <v>151</v>
      </c>
      <c r="Q1775" t="s">
        <v>73</v>
      </c>
      <c r="R1775">
        <v>2024</v>
      </c>
      <c r="S1775" t="s">
        <v>491</v>
      </c>
      <c r="T1775" t="s">
        <v>58</v>
      </c>
      <c r="U1775" t="s">
        <v>65</v>
      </c>
    </row>
    <row r="1776" spans="1:21" x14ac:dyDescent="0.3">
      <c r="A1776" t="s">
        <v>21</v>
      </c>
      <c r="B1776" t="s">
        <v>496</v>
      </c>
      <c r="C1776" t="s">
        <v>67</v>
      </c>
      <c r="D1776" t="s">
        <v>158</v>
      </c>
      <c r="E1776" s="2">
        <v>1135.1300000000001</v>
      </c>
      <c r="F1776" s="2">
        <v>3</v>
      </c>
      <c r="G1776" s="2">
        <v>125</v>
      </c>
      <c r="H1776" s="2">
        <v>141891.25</v>
      </c>
      <c r="I1776">
        <v>14189.12</v>
      </c>
      <c r="J1776" s="2">
        <v>127702.13</v>
      </c>
      <c r="K1776" s="2">
        <v>127.7</v>
      </c>
      <c r="L1776" s="2">
        <v>3405.39</v>
      </c>
      <c r="M1776" s="2">
        <v>124296.74</v>
      </c>
      <c r="N1776" s="2">
        <v>124.3</v>
      </c>
      <c r="O1776" s="3">
        <v>45462</v>
      </c>
      <c r="P1776" t="s">
        <v>151</v>
      </c>
      <c r="Q1776" t="s">
        <v>73</v>
      </c>
      <c r="R1776">
        <v>2024</v>
      </c>
      <c r="S1776" t="s">
        <v>497</v>
      </c>
      <c r="T1776" t="s">
        <v>70</v>
      </c>
      <c r="U1776" t="s">
        <v>29</v>
      </c>
    </row>
    <row r="1777" spans="1:21" x14ac:dyDescent="0.3">
      <c r="A1777" t="s">
        <v>42</v>
      </c>
      <c r="B1777" t="s">
        <v>460</v>
      </c>
      <c r="C1777" t="s">
        <v>67</v>
      </c>
      <c r="D1777" t="s">
        <v>158</v>
      </c>
      <c r="E1777" s="2">
        <v>2697.29</v>
      </c>
      <c r="F1777" s="2">
        <v>3</v>
      </c>
      <c r="G1777" s="2">
        <v>350</v>
      </c>
      <c r="H1777" s="2">
        <v>944051.5</v>
      </c>
      <c r="I1777">
        <v>94405.15</v>
      </c>
      <c r="J1777" s="2">
        <v>849646.35</v>
      </c>
      <c r="K1777" s="2">
        <v>849.65</v>
      </c>
      <c r="L1777" s="2">
        <v>8091.87</v>
      </c>
      <c r="M1777" s="2">
        <v>841554.48</v>
      </c>
      <c r="N1777" s="2">
        <v>841.55</v>
      </c>
      <c r="O1777" s="3">
        <v>45463</v>
      </c>
      <c r="P1777" t="s">
        <v>151</v>
      </c>
      <c r="Q1777" t="s">
        <v>73</v>
      </c>
      <c r="R1777">
        <v>2024</v>
      </c>
      <c r="S1777" t="s">
        <v>461</v>
      </c>
      <c r="T1777" t="s">
        <v>70</v>
      </c>
      <c r="U1777" t="s">
        <v>54</v>
      </c>
    </row>
    <row r="1778" spans="1:21" x14ac:dyDescent="0.3">
      <c r="A1778" t="s">
        <v>42</v>
      </c>
      <c r="B1778" t="s">
        <v>492</v>
      </c>
      <c r="C1778" t="s">
        <v>95</v>
      </c>
      <c r="D1778" t="s">
        <v>68</v>
      </c>
      <c r="E1778" s="2">
        <v>3285.85</v>
      </c>
      <c r="F1778" s="2">
        <v>260</v>
      </c>
      <c r="G1778" s="2">
        <v>350</v>
      </c>
      <c r="H1778" s="2">
        <v>1150047.5</v>
      </c>
      <c r="I1778">
        <v>57502.38</v>
      </c>
      <c r="J1778" s="2">
        <v>1092545.1200000001</v>
      </c>
      <c r="K1778" s="2">
        <v>1092.55</v>
      </c>
      <c r="L1778" s="2">
        <v>854321</v>
      </c>
      <c r="M1778" s="2">
        <v>238224.12</v>
      </c>
      <c r="N1778" s="2">
        <v>238.22</v>
      </c>
      <c r="O1778" s="3">
        <v>45463</v>
      </c>
      <c r="P1778" t="s">
        <v>151</v>
      </c>
      <c r="Q1778" t="s">
        <v>73</v>
      </c>
      <c r="R1778">
        <v>2024</v>
      </c>
      <c r="S1778" t="s">
        <v>493</v>
      </c>
      <c r="T1778" t="s">
        <v>97</v>
      </c>
      <c r="U1778" t="s">
        <v>65</v>
      </c>
    </row>
    <row r="1779" spans="1:21" x14ac:dyDescent="0.3">
      <c r="A1779" t="s">
        <v>42</v>
      </c>
      <c r="B1779" t="s">
        <v>336</v>
      </c>
      <c r="C1779" t="s">
        <v>32</v>
      </c>
      <c r="D1779" t="s">
        <v>158</v>
      </c>
      <c r="E1779" s="2">
        <v>1267.94</v>
      </c>
      <c r="F1779" s="2">
        <v>10</v>
      </c>
      <c r="G1779" s="2">
        <v>350</v>
      </c>
      <c r="H1779" s="2">
        <v>443779</v>
      </c>
      <c r="I1779">
        <v>44377.9</v>
      </c>
      <c r="J1779" s="2">
        <v>399401.1</v>
      </c>
      <c r="K1779" s="2">
        <v>399.4</v>
      </c>
      <c r="L1779" s="2">
        <v>12679.4</v>
      </c>
      <c r="M1779" s="2">
        <v>386721.7</v>
      </c>
      <c r="N1779" s="2">
        <v>386.72</v>
      </c>
      <c r="O1779" s="3">
        <v>45464</v>
      </c>
      <c r="P1779" t="s">
        <v>151</v>
      </c>
      <c r="Q1779" t="s">
        <v>73</v>
      </c>
      <c r="R1779">
        <v>2024</v>
      </c>
      <c r="S1779" t="s">
        <v>337</v>
      </c>
      <c r="T1779" t="s">
        <v>36</v>
      </c>
      <c r="U1779" t="s">
        <v>59</v>
      </c>
    </row>
    <row r="1780" spans="1:21" x14ac:dyDescent="0.3">
      <c r="A1780" t="s">
        <v>30</v>
      </c>
      <c r="B1780" t="s">
        <v>530</v>
      </c>
      <c r="C1780" t="s">
        <v>61</v>
      </c>
      <c r="D1780" t="s">
        <v>158</v>
      </c>
      <c r="E1780" s="2">
        <v>1311.49</v>
      </c>
      <c r="F1780" s="2">
        <v>250</v>
      </c>
      <c r="G1780" s="2">
        <v>15</v>
      </c>
      <c r="H1780" s="2">
        <v>19672.349999999999</v>
      </c>
      <c r="I1780">
        <v>1967.23</v>
      </c>
      <c r="J1780" s="2">
        <v>17705.12</v>
      </c>
      <c r="K1780" s="2">
        <v>17.71</v>
      </c>
      <c r="L1780" s="2">
        <v>327872.5</v>
      </c>
      <c r="M1780" s="2">
        <v>-310167.38</v>
      </c>
      <c r="N1780" s="2">
        <v>-310.17</v>
      </c>
      <c r="O1780" s="3">
        <v>45465</v>
      </c>
      <c r="P1780" t="s">
        <v>151</v>
      </c>
      <c r="Q1780" t="s">
        <v>73</v>
      </c>
      <c r="R1780">
        <v>2024</v>
      </c>
      <c r="S1780" t="s">
        <v>531</v>
      </c>
      <c r="T1780" t="s">
        <v>64</v>
      </c>
      <c r="U1780" t="s">
        <v>65</v>
      </c>
    </row>
    <row r="1781" spans="1:21" x14ac:dyDescent="0.3">
      <c r="A1781" t="s">
        <v>21</v>
      </c>
      <c r="B1781" t="s">
        <v>624</v>
      </c>
      <c r="C1781" t="s">
        <v>32</v>
      </c>
      <c r="D1781" t="s">
        <v>24</v>
      </c>
      <c r="E1781" s="2">
        <v>2143.9899999999998</v>
      </c>
      <c r="F1781" s="2">
        <v>10</v>
      </c>
      <c r="G1781" s="2">
        <v>125</v>
      </c>
      <c r="H1781" s="2">
        <v>267998.75</v>
      </c>
      <c r="I1781">
        <v>0</v>
      </c>
      <c r="J1781" s="2">
        <v>267998.75</v>
      </c>
      <c r="K1781" s="2">
        <v>268</v>
      </c>
      <c r="L1781" s="2">
        <v>21439.9</v>
      </c>
      <c r="M1781" s="2">
        <v>246558.85</v>
      </c>
      <c r="N1781" s="2">
        <v>246.56</v>
      </c>
      <c r="O1781" s="3">
        <v>45465</v>
      </c>
      <c r="P1781" t="s">
        <v>151</v>
      </c>
      <c r="Q1781" t="s">
        <v>73</v>
      </c>
      <c r="R1781">
        <v>2024</v>
      </c>
      <c r="S1781" t="s">
        <v>625</v>
      </c>
      <c r="T1781" t="s">
        <v>36</v>
      </c>
      <c r="U1781" t="s">
        <v>51</v>
      </c>
    </row>
    <row r="1782" spans="1:21" x14ac:dyDescent="0.3">
      <c r="A1782" t="s">
        <v>21</v>
      </c>
      <c r="B1782" t="s">
        <v>448</v>
      </c>
      <c r="C1782" t="s">
        <v>95</v>
      </c>
      <c r="D1782" t="s">
        <v>24</v>
      </c>
      <c r="E1782" s="2">
        <v>1384.85</v>
      </c>
      <c r="F1782" s="2">
        <v>260</v>
      </c>
      <c r="G1782" s="2">
        <v>125</v>
      </c>
      <c r="H1782" s="2">
        <v>173106.25</v>
      </c>
      <c r="I1782">
        <v>0</v>
      </c>
      <c r="J1782" s="2">
        <v>173106.25</v>
      </c>
      <c r="K1782" s="2">
        <v>173.11</v>
      </c>
      <c r="L1782" s="2">
        <v>360061</v>
      </c>
      <c r="M1782" s="2">
        <v>-186954.75</v>
      </c>
      <c r="N1782" s="2">
        <v>-186.95</v>
      </c>
      <c r="O1782" s="3">
        <v>45466</v>
      </c>
      <c r="P1782" t="s">
        <v>151</v>
      </c>
      <c r="Q1782" t="s">
        <v>73</v>
      </c>
      <c r="R1782">
        <v>2024</v>
      </c>
      <c r="S1782" t="s">
        <v>449</v>
      </c>
      <c r="T1782" t="s">
        <v>97</v>
      </c>
      <c r="U1782" t="s">
        <v>29</v>
      </c>
    </row>
    <row r="1783" spans="1:21" x14ac:dyDescent="0.3">
      <c r="A1783" t="s">
        <v>47</v>
      </c>
      <c r="B1783" t="s">
        <v>582</v>
      </c>
      <c r="C1783" t="s">
        <v>32</v>
      </c>
      <c r="D1783" t="s">
        <v>228</v>
      </c>
      <c r="E1783" s="2">
        <v>1253.96</v>
      </c>
      <c r="F1783" s="2">
        <v>10</v>
      </c>
      <c r="G1783" s="2">
        <v>12</v>
      </c>
      <c r="H1783" s="2">
        <v>15047.52</v>
      </c>
      <c r="I1783">
        <v>2257.13</v>
      </c>
      <c r="J1783" s="2">
        <v>12790.39</v>
      </c>
      <c r="K1783" s="2">
        <v>12.79</v>
      </c>
      <c r="L1783" s="2">
        <v>12539.6</v>
      </c>
      <c r="M1783" s="2">
        <v>250.79</v>
      </c>
      <c r="N1783" s="2">
        <v>0.25</v>
      </c>
      <c r="O1783" s="3">
        <v>45466</v>
      </c>
      <c r="P1783" t="s">
        <v>151</v>
      </c>
      <c r="Q1783" t="s">
        <v>73</v>
      </c>
      <c r="R1783">
        <v>2024</v>
      </c>
      <c r="S1783" t="s">
        <v>583</v>
      </c>
      <c r="T1783" t="s">
        <v>36</v>
      </c>
      <c r="U1783" t="s">
        <v>29</v>
      </c>
    </row>
    <row r="1784" spans="1:21" x14ac:dyDescent="0.3">
      <c r="A1784" t="s">
        <v>47</v>
      </c>
      <c r="B1784" t="s">
        <v>494</v>
      </c>
      <c r="C1784" t="s">
        <v>32</v>
      </c>
      <c r="D1784" t="s">
        <v>24</v>
      </c>
      <c r="E1784" s="2">
        <v>912.44</v>
      </c>
      <c r="F1784" s="2">
        <v>10</v>
      </c>
      <c r="G1784" s="2">
        <v>12</v>
      </c>
      <c r="H1784" s="2">
        <v>10949.28</v>
      </c>
      <c r="I1784">
        <v>0</v>
      </c>
      <c r="J1784" s="2">
        <v>10949.28</v>
      </c>
      <c r="K1784" s="2">
        <v>10.95</v>
      </c>
      <c r="L1784" s="2">
        <v>9124.4</v>
      </c>
      <c r="M1784" s="2">
        <v>1824.88</v>
      </c>
      <c r="N1784" s="2">
        <v>1.82</v>
      </c>
      <c r="O1784" s="3">
        <v>45466</v>
      </c>
      <c r="P1784" t="s">
        <v>151</v>
      </c>
      <c r="Q1784" t="s">
        <v>73</v>
      </c>
      <c r="R1784">
        <v>2024</v>
      </c>
      <c r="S1784" t="s">
        <v>495</v>
      </c>
      <c r="T1784" t="s">
        <v>36</v>
      </c>
      <c r="U1784" t="s">
        <v>46</v>
      </c>
    </row>
    <row r="1785" spans="1:21" x14ac:dyDescent="0.3">
      <c r="A1785" t="s">
        <v>47</v>
      </c>
      <c r="B1785" t="s">
        <v>454</v>
      </c>
      <c r="C1785" t="s">
        <v>61</v>
      </c>
      <c r="D1785" t="s">
        <v>24</v>
      </c>
      <c r="E1785" s="2">
        <v>1710.38</v>
      </c>
      <c r="F1785" s="2">
        <v>250</v>
      </c>
      <c r="G1785" s="2">
        <v>12</v>
      </c>
      <c r="H1785" s="2">
        <v>20524.560000000001</v>
      </c>
      <c r="I1785">
        <v>0</v>
      </c>
      <c r="J1785" s="2">
        <v>20524.560000000001</v>
      </c>
      <c r="K1785" s="2">
        <v>20.52</v>
      </c>
      <c r="L1785" s="2">
        <v>427595</v>
      </c>
      <c r="M1785" s="2">
        <v>-407070.44</v>
      </c>
      <c r="N1785" s="2">
        <v>-407.07</v>
      </c>
      <c r="O1785" s="3">
        <v>45470</v>
      </c>
      <c r="P1785" t="s">
        <v>151</v>
      </c>
      <c r="Q1785" t="s">
        <v>73</v>
      </c>
      <c r="R1785">
        <v>2024</v>
      </c>
      <c r="S1785" t="s">
        <v>455</v>
      </c>
      <c r="T1785" t="s">
        <v>64</v>
      </c>
      <c r="U1785" t="s">
        <v>54</v>
      </c>
    </row>
    <row r="1786" spans="1:21" x14ac:dyDescent="0.3">
      <c r="A1786" t="s">
        <v>47</v>
      </c>
      <c r="B1786" t="s">
        <v>502</v>
      </c>
      <c r="C1786" t="s">
        <v>23</v>
      </c>
      <c r="D1786" t="s">
        <v>228</v>
      </c>
      <c r="E1786" s="2">
        <v>1792.96</v>
      </c>
      <c r="F1786" s="2">
        <v>5</v>
      </c>
      <c r="G1786" s="2">
        <v>12</v>
      </c>
      <c r="H1786" s="2">
        <v>21515.52</v>
      </c>
      <c r="I1786">
        <v>3227.33</v>
      </c>
      <c r="J1786" s="2">
        <v>18288.189999999999</v>
      </c>
      <c r="K1786" s="2">
        <v>18.29</v>
      </c>
      <c r="L1786" s="2">
        <v>8964.7999999999993</v>
      </c>
      <c r="M1786" s="2">
        <v>9323.39</v>
      </c>
      <c r="N1786" s="2">
        <v>9.32</v>
      </c>
      <c r="O1786" s="3">
        <v>45470</v>
      </c>
      <c r="P1786" t="s">
        <v>151</v>
      </c>
      <c r="Q1786" t="s">
        <v>73</v>
      </c>
      <c r="R1786">
        <v>2024</v>
      </c>
      <c r="S1786" t="s">
        <v>503</v>
      </c>
      <c r="T1786" t="s">
        <v>28</v>
      </c>
      <c r="U1786" t="s">
        <v>29</v>
      </c>
    </row>
    <row r="1787" spans="1:21" x14ac:dyDescent="0.3">
      <c r="A1787" t="s">
        <v>42</v>
      </c>
      <c r="B1787" t="s">
        <v>412</v>
      </c>
      <c r="C1787" t="s">
        <v>32</v>
      </c>
      <c r="D1787" t="s">
        <v>228</v>
      </c>
      <c r="E1787" s="2">
        <v>1072.17</v>
      </c>
      <c r="F1787" s="2">
        <v>10</v>
      </c>
      <c r="G1787" s="2">
        <v>350</v>
      </c>
      <c r="H1787" s="2">
        <v>375259.5</v>
      </c>
      <c r="I1787">
        <v>56288.92</v>
      </c>
      <c r="J1787" s="2">
        <v>318970.58</v>
      </c>
      <c r="K1787" s="2">
        <v>318.97000000000003</v>
      </c>
      <c r="L1787" s="2">
        <v>10721.7</v>
      </c>
      <c r="M1787" s="2">
        <v>308248.88</v>
      </c>
      <c r="N1787" s="2">
        <v>308.25</v>
      </c>
      <c r="O1787" s="3">
        <v>45470</v>
      </c>
      <c r="P1787" t="s">
        <v>151</v>
      </c>
      <c r="Q1787" t="s">
        <v>73</v>
      </c>
      <c r="R1787">
        <v>2024</v>
      </c>
      <c r="S1787" t="s">
        <v>413</v>
      </c>
      <c r="T1787" t="s">
        <v>36</v>
      </c>
      <c r="U1787" t="s">
        <v>54</v>
      </c>
    </row>
    <row r="1788" spans="1:21" x14ac:dyDescent="0.3">
      <c r="A1788" t="s">
        <v>38</v>
      </c>
      <c r="B1788" t="s">
        <v>330</v>
      </c>
      <c r="C1788" t="s">
        <v>23</v>
      </c>
      <c r="D1788" t="s">
        <v>24</v>
      </c>
      <c r="E1788" s="2">
        <v>983.83</v>
      </c>
      <c r="F1788" s="2">
        <v>5</v>
      </c>
      <c r="G1788" s="2">
        <v>300</v>
      </c>
      <c r="H1788" s="2">
        <v>295149</v>
      </c>
      <c r="I1788">
        <v>0</v>
      </c>
      <c r="J1788" s="2">
        <v>295149</v>
      </c>
      <c r="K1788" s="2">
        <v>295.14999999999998</v>
      </c>
      <c r="L1788" s="2">
        <v>4919.1499999999996</v>
      </c>
      <c r="M1788" s="2">
        <v>290229.84999999998</v>
      </c>
      <c r="N1788" s="2">
        <v>290.23</v>
      </c>
      <c r="O1788" s="3">
        <v>45470</v>
      </c>
      <c r="P1788" t="s">
        <v>151</v>
      </c>
      <c r="Q1788" t="s">
        <v>73</v>
      </c>
      <c r="R1788">
        <v>2024</v>
      </c>
      <c r="S1788" t="s">
        <v>331</v>
      </c>
      <c r="T1788" t="s">
        <v>28</v>
      </c>
      <c r="U1788" t="s">
        <v>41</v>
      </c>
    </row>
    <row r="1789" spans="1:21" x14ac:dyDescent="0.3">
      <c r="A1789" t="s">
        <v>30</v>
      </c>
      <c r="B1789" t="s">
        <v>426</v>
      </c>
      <c r="C1789" t="s">
        <v>32</v>
      </c>
      <c r="D1789" t="s">
        <v>158</v>
      </c>
      <c r="E1789" s="2">
        <v>1652.46</v>
      </c>
      <c r="F1789" s="2">
        <v>10</v>
      </c>
      <c r="G1789" s="2">
        <v>15</v>
      </c>
      <c r="H1789" s="2">
        <v>24786.9</v>
      </c>
      <c r="I1789">
        <v>2478.69</v>
      </c>
      <c r="J1789" s="2">
        <v>22308.21</v>
      </c>
      <c r="K1789" s="2">
        <v>22.31</v>
      </c>
      <c r="L1789" s="2">
        <v>16524.599999999999</v>
      </c>
      <c r="M1789" s="2">
        <v>5783.61</v>
      </c>
      <c r="N1789" s="2">
        <v>5.78</v>
      </c>
      <c r="O1789" s="3">
        <v>45470</v>
      </c>
      <c r="P1789" t="s">
        <v>151</v>
      </c>
      <c r="Q1789" t="s">
        <v>73</v>
      </c>
      <c r="R1789">
        <v>2024</v>
      </c>
      <c r="S1789" t="s">
        <v>427</v>
      </c>
      <c r="T1789" t="s">
        <v>36</v>
      </c>
      <c r="U1789" t="s">
        <v>41</v>
      </c>
    </row>
    <row r="1790" spans="1:21" x14ac:dyDescent="0.3">
      <c r="A1790" t="s">
        <v>42</v>
      </c>
      <c r="B1790" t="s">
        <v>514</v>
      </c>
      <c r="C1790" t="s">
        <v>95</v>
      </c>
      <c r="D1790" t="s">
        <v>68</v>
      </c>
      <c r="E1790" s="2">
        <v>1176.74</v>
      </c>
      <c r="F1790" s="2">
        <v>260</v>
      </c>
      <c r="G1790" s="2">
        <v>350</v>
      </c>
      <c r="H1790" s="2">
        <v>411859</v>
      </c>
      <c r="I1790">
        <v>20592.95</v>
      </c>
      <c r="J1790" s="2">
        <v>391266.05</v>
      </c>
      <c r="K1790" s="2">
        <v>391.27</v>
      </c>
      <c r="L1790" s="2">
        <v>305952.40000000002</v>
      </c>
      <c r="M1790" s="2">
        <v>85313.65</v>
      </c>
      <c r="N1790" s="2">
        <v>85.31</v>
      </c>
      <c r="O1790" s="3">
        <v>45470</v>
      </c>
      <c r="P1790" t="s">
        <v>151</v>
      </c>
      <c r="Q1790" t="s">
        <v>73</v>
      </c>
      <c r="R1790">
        <v>2024</v>
      </c>
      <c r="S1790" t="s">
        <v>515</v>
      </c>
      <c r="T1790" t="s">
        <v>97</v>
      </c>
      <c r="U1790" t="s">
        <v>54</v>
      </c>
    </row>
    <row r="1791" spans="1:21" x14ac:dyDescent="0.3">
      <c r="A1791" t="s">
        <v>21</v>
      </c>
      <c r="B1791" t="s">
        <v>602</v>
      </c>
      <c r="C1791" t="s">
        <v>95</v>
      </c>
      <c r="D1791" t="s">
        <v>24</v>
      </c>
      <c r="E1791" s="2">
        <v>1596.05</v>
      </c>
      <c r="F1791" s="2">
        <v>260</v>
      </c>
      <c r="G1791" s="2">
        <v>125</v>
      </c>
      <c r="H1791" s="2">
        <v>199506.25</v>
      </c>
      <c r="I1791">
        <v>0</v>
      </c>
      <c r="J1791" s="2">
        <v>199506.25</v>
      </c>
      <c r="K1791" s="2">
        <v>199.51</v>
      </c>
      <c r="L1791" s="2">
        <v>414973</v>
      </c>
      <c r="M1791" s="2">
        <v>-215466.75</v>
      </c>
      <c r="N1791" s="2">
        <v>-215.47</v>
      </c>
      <c r="O1791" s="3">
        <v>45470</v>
      </c>
      <c r="P1791" t="s">
        <v>151</v>
      </c>
      <c r="Q1791" t="s">
        <v>73</v>
      </c>
      <c r="R1791">
        <v>2024</v>
      </c>
      <c r="S1791" t="s">
        <v>603</v>
      </c>
      <c r="T1791" t="s">
        <v>97</v>
      </c>
      <c r="U1791" t="s">
        <v>37</v>
      </c>
    </row>
    <row r="1792" spans="1:21" x14ac:dyDescent="0.3">
      <c r="A1792" t="s">
        <v>30</v>
      </c>
      <c r="B1792" t="s">
        <v>416</v>
      </c>
      <c r="C1792" t="s">
        <v>61</v>
      </c>
      <c r="D1792" t="s">
        <v>158</v>
      </c>
      <c r="E1792" s="2">
        <v>886.9</v>
      </c>
      <c r="F1792" s="2">
        <v>250</v>
      </c>
      <c r="G1792" s="2">
        <v>15</v>
      </c>
      <c r="H1792" s="2">
        <v>13303.5</v>
      </c>
      <c r="I1792">
        <v>1330.35</v>
      </c>
      <c r="J1792" s="2">
        <v>11973.15</v>
      </c>
      <c r="K1792" s="2">
        <v>11.97</v>
      </c>
      <c r="L1792" s="2">
        <v>221725</v>
      </c>
      <c r="M1792" s="2">
        <v>-209751.85</v>
      </c>
      <c r="N1792" s="2">
        <v>-209.75</v>
      </c>
      <c r="O1792" s="3">
        <v>45472</v>
      </c>
      <c r="P1792" t="s">
        <v>151</v>
      </c>
      <c r="Q1792" t="s">
        <v>73</v>
      </c>
      <c r="R1792">
        <v>2024</v>
      </c>
      <c r="S1792" t="s">
        <v>417</v>
      </c>
      <c r="T1792" t="s">
        <v>64</v>
      </c>
      <c r="U1792" t="s">
        <v>37</v>
      </c>
    </row>
    <row r="1793" spans="1:21" x14ac:dyDescent="0.3">
      <c r="A1793" t="s">
        <v>30</v>
      </c>
      <c r="B1793" t="s">
        <v>510</v>
      </c>
      <c r="C1793" t="s">
        <v>32</v>
      </c>
      <c r="D1793" t="s">
        <v>68</v>
      </c>
      <c r="E1793" s="2">
        <v>1239.47</v>
      </c>
      <c r="F1793" s="2">
        <v>10</v>
      </c>
      <c r="G1793" s="2">
        <v>15</v>
      </c>
      <c r="H1793" s="2">
        <v>18592.05</v>
      </c>
      <c r="I1793">
        <v>929.6</v>
      </c>
      <c r="J1793" s="2">
        <v>17662.45</v>
      </c>
      <c r="K1793" s="2">
        <v>17.66</v>
      </c>
      <c r="L1793" s="2">
        <v>12394.7</v>
      </c>
      <c r="M1793" s="2">
        <v>5267.75</v>
      </c>
      <c r="N1793" s="2">
        <v>5.27</v>
      </c>
      <c r="O1793" s="3">
        <v>45472</v>
      </c>
      <c r="P1793" t="s">
        <v>151</v>
      </c>
      <c r="Q1793" t="s">
        <v>73</v>
      </c>
      <c r="R1793">
        <v>2024</v>
      </c>
      <c r="S1793" t="s">
        <v>511</v>
      </c>
      <c r="T1793" t="s">
        <v>36</v>
      </c>
      <c r="U1793" t="s">
        <v>59</v>
      </c>
    </row>
    <row r="1794" spans="1:21" x14ac:dyDescent="0.3">
      <c r="A1794" t="s">
        <v>38</v>
      </c>
      <c r="B1794" t="s">
        <v>484</v>
      </c>
      <c r="C1794" t="s">
        <v>23</v>
      </c>
      <c r="D1794" t="s">
        <v>158</v>
      </c>
      <c r="E1794" s="2">
        <v>571.86</v>
      </c>
      <c r="F1794" s="2">
        <v>5</v>
      </c>
      <c r="G1794" s="2">
        <v>300</v>
      </c>
      <c r="H1794" s="2">
        <v>171558</v>
      </c>
      <c r="I1794">
        <v>17155.8</v>
      </c>
      <c r="J1794" s="2">
        <v>154402.20000000001</v>
      </c>
      <c r="K1794" s="2">
        <v>154.4</v>
      </c>
      <c r="L1794" s="2">
        <v>2859.3</v>
      </c>
      <c r="M1794" s="2">
        <v>151542.9</v>
      </c>
      <c r="N1794" s="2">
        <v>151.54</v>
      </c>
      <c r="O1794" s="3">
        <v>45473</v>
      </c>
      <c r="P1794" t="s">
        <v>151</v>
      </c>
      <c r="Q1794" t="s">
        <v>73</v>
      </c>
      <c r="R1794">
        <v>2024</v>
      </c>
      <c r="S1794" t="s">
        <v>485</v>
      </c>
      <c r="T1794" t="s">
        <v>28</v>
      </c>
      <c r="U1794" t="s">
        <v>59</v>
      </c>
    </row>
    <row r="1795" spans="1:21" x14ac:dyDescent="0.3">
      <c r="A1795" t="s">
        <v>42</v>
      </c>
      <c r="B1795" t="s">
        <v>344</v>
      </c>
      <c r="C1795" t="s">
        <v>23</v>
      </c>
      <c r="D1795" t="s">
        <v>228</v>
      </c>
      <c r="E1795" s="2">
        <v>2900.62</v>
      </c>
      <c r="F1795" s="2">
        <v>5</v>
      </c>
      <c r="G1795" s="2">
        <v>350</v>
      </c>
      <c r="H1795" s="2">
        <v>1015217</v>
      </c>
      <c r="I1795">
        <v>152282.54999999999</v>
      </c>
      <c r="J1795" s="2">
        <v>862934.45</v>
      </c>
      <c r="K1795" s="2">
        <v>862.93</v>
      </c>
      <c r="L1795" s="2">
        <v>14503.1</v>
      </c>
      <c r="M1795" s="2">
        <v>848431.35</v>
      </c>
      <c r="N1795" s="2">
        <v>848.43</v>
      </c>
      <c r="O1795" s="3">
        <v>45473</v>
      </c>
      <c r="P1795" t="s">
        <v>151</v>
      </c>
      <c r="Q1795" t="s">
        <v>73</v>
      </c>
      <c r="R1795">
        <v>2024</v>
      </c>
      <c r="S1795" t="s">
        <v>345</v>
      </c>
      <c r="T1795" t="s">
        <v>28</v>
      </c>
      <c r="U1795" t="s">
        <v>29</v>
      </c>
    </row>
    <row r="1796" spans="1:21" x14ac:dyDescent="0.3">
      <c r="A1796" t="s">
        <v>47</v>
      </c>
      <c r="B1796" t="s">
        <v>564</v>
      </c>
      <c r="C1796" t="s">
        <v>67</v>
      </c>
      <c r="D1796" t="s">
        <v>24</v>
      </c>
      <c r="E1796" s="2">
        <v>869.47</v>
      </c>
      <c r="F1796" s="2">
        <v>3</v>
      </c>
      <c r="G1796" s="2">
        <v>12</v>
      </c>
      <c r="H1796" s="2">
        <v>10433.64</v>
      </c>
      <c r="I1796">
        <v>0</v>
      </c>
      <c r="J1796" s="2">
        <v>10433.64</v>
      </c>
      <c r="K1796" s="2">
        <v>10.43</v>
      </c>
      <c r="L1796" s="2">
        <v>2608.41</v>
      </c>
      <c r="M1796" s="2">
        <v>7825.23</v>
      </c>
      <c r="N1796" s="2">
        <v>7.83</v>
      </c>
      <c r="O1796" s="3">
        <v>45473</v>
      </c>
      <c r="P1796" t="s">
        <v>151</v>
      </c>
      <c r="Q1796" t="s">
        <v>73</v>
      </c>
      <c r="R1796">
        <v>2024</v>
      </c>
      <c r="S1796" t="s">
        <v>565</v>
      </c>
      <c r="T1796" t="s">
        <v>70</v>
      </c>
      <c r="U1796" t="s">
        <v>41</v>
      </c>
    </row>
    <row r="1797" spans="1:21" x14ac:dyDescent="0.3">
      <c r="A1797" t="s">
        <v>47</v>
      </c>
      <c r="B1797" t="s">
        <v>474</v>
      </c>
      <c r="C1797" t="s">
        <v>61</v>
      </c>
      <c r="D1797" t="s">
        <v>228</v>
      </c>
      <c r="E1797" s="2">
        <v>625.86</v>
      </c>
      <c r="F1797" s="2">
        <v>250</v>
      </c>
      <c r="G1797" s="2">
        <v>12</v>
      </c>
      <c r="H1797" s="2">
        <v>7510.32</v>
      </c>
      <c r="I1797">
        <v>1126.55</v>
      </c>
      <c r="J1797" s="2">
        <v>6383.77</v>
      </c>
      <c r="K1797" s="2">
        <v>6.38</v>
      </c>
      <c r="L1797" s="2">
        <v>156465</v>
      </c>
      <c r="M1797" s="2">
        <v>-150081.23000000001</v>
      </c>
      <c r="N1797" s="2">
        <v>-150.08000000000001</v>
      </c>
      <c r="O1797" s="3">
        <v>45475</v>
      </c>
      <c r="P1797" t="s">
        <v>49</v>
      </c>
      <c r="Q1797" t="s">
        <v>26</v>
      </c>
      <c r="R1797">
        <v>2024</v>
      </c>
      <c r="S1797" t="s">
        <v>475</v>
      </c>
      <c r="T1797" t="s">
        <v>64</v>
      </c>
      <c r="U1797" t="s">
        <v>46</v>
      </c>
    </row>
    <row r="1798" spans="1:21" x14ac:dyDescent="0.3">
      <c r="A1798" t="s">
        <v>38</v>
      </c>
      <c r="B1798" t="s">
        <v>346</v>
      </c>
      <c r="C1798" t="s">
        <v>67</v>
      </c>
      <c r="D1798" t="s">
        <v>68</v>
      </c>
      <c r="E1798" s="2">
        <v>825.62</v>
      </c>
      <c r="F1798" s="2">
        <v>3</v>
      </c>
      <c r="G1798" s="2">
        <v>300</v>
      </c>
      <c r="H1798" s="2">
        <v>247686</v>
      </c>
      <c r="I1798">
        <v>12384.3</v>
      </c>
      <c r="J1798" s="2">
        <v>235301.7</v>
      </c>
      <c r="K1798" s="2">
        <v>235.3</v>
      </c>
      <c r="L1798" s="2">
        <v>2476.86</v>
      </c>
      <c r="M1798" s="2">
        <v>232824.84</v>
      </c>
      <c r="N1798" s="2">
        <v>232.82</v>
      </c>
      <c r="O1798" s="3">
        <v>45476</v>
      </c>
      <c r="P1798" t="s">
        <v>49</v>
      </c>
      <c r="Q1798" t="s">
        <v>26</v>
      </c>
      <c r="R1798">
        <v>2024</v>
      </c>
      <c r="S1798" t="s">
        <v>347</v>
      </c>
      <c r="T1798" t="s">
        <v>70</v>
      </c>
      <c r="U1798" t="s">
        <v>59</v>
      </c>
    </row>
    <row r="1799" spans="1:21" x14ac:dyDescent="0.3">
      <c r="A1799" t="s">
        <v>42</v>
      </c>
      <c r="B1799" t="s">
        <v>508</v>
      </c>
      <c r="C1799" t="s">
        <v>23</v>
      </c>
      <c r="D1799" t="s">
        <v>24</v>
      </c>
      <c r="E1799" s="2">
        <v>3437.93</v>
      </c>
      <c r="F1799" s="2">
        <v>5</v>
      </c>
      <c r="G1799" s="2">
        <v>350</v>
      </c>
      <c r="H1799" s="2">
        <v>1203275.5</v>
      </c>
      <c r="I1799">
        <v>0</v>
      </c>
      <c r="J1799" s="2">
        <v>1203275.5</v>
      </c>
      <c r="K1799" s="2">
        <v>1203.28</v>
      </c>
      <c r="L1799" s="2">
        <v>17189.650000000001</v>
      </c>
      <c r="M1799" s="2">
        <v>1186085.8500000001</v>
      </c>
      <c r="N1799" s="2">
        <v>1186.0899999999999</v>
      </c>
      <c r="O1799" s="3">
        <v>45476</v>
      </c>
      <c r="P1799" t="s">
        <v>49</v>
      </c>
      <c r="Q1799" t="s">
        <v>26</v>
      </c>
      <c r="R1799">
        <v>2024</v>
      </c>
      <c r="S1799" t="s">
        <v>509</v>
      </c>
      <c r="T1799" t="s">
        <v>28</v>
      </c>
      <c r="U1799" t="s">
        <v>51</v>
      </c>
    </row>
    <row r="1800" spans="1:21" x14ac:dyDescent="0.3">
      <c r="A1800" t="s">
        <v>21</v>
      </c>
      <c r="B1800" t="s">
        <v>374</v>
      </c>
      <c r="C1800" t="s">
        <v>23</v>
      </c>
      <c r="D1800" t="s">
        <v>228</v>
      </c>
      <c r="E1800" s="2">
        <v>1546.61</v>
      </c>
      <c r="F1800" s="2">
        <v>5</v>
      </c>
      <c r="G1800" s="2">
        <v>125</v>
      </c>
      <c r="H1800" s="2">
        <v>193326.25</v>
      </c>
      <c r="I1800">
        <v>28998.94</v>
      </c>
      <c r="J1800" s="2">
        <v>164327.31</v>
      </c>
      <c r="K1800" s="2">
        <v>164.33</v>
      </c>
      <c r="L1800" s="2">
        <v>7733.05</v>
      </c>
      <c r="M1800" s="2">
        <v>156594.26</v>
      </c>
      <c r="N1800" s="2">
        <v>156.59</v>
      </c>
      <c r="O1800" s="3">
        <v>45477</v>
      </c>
      <c r="P1800" t="s">
        <v>49</v>
      </c>
      <c r="Q1800" t="s">
        <v>26</v>
      </c>
      <c r="R1800">
        <v>2024</v>
      </c>
      <c r="S1800" t="s">
        <v>375</v>
      </c>
      <c r="T1800" t="s">
        <v>28</v>
      </c>
      <c r="U1800" t="s">
        <v>51</v>
      </c>
    </row>
    <row r="1801" spans="1:21" x14ac:dyDescent="0.3">
      <c r="A1801" t="s">
        <v>38</v>
      </c>
      <c r="B1801" t="s">
        <v>330</v>
      </c>
      <c r="C1801" t="s">
        <v>95</v>
      </c>
      <c r="D1801" t="s">
        <v>68</v>
      </c>
      <c r="E1801" s="2">
        <v>668.13</v>
      </c>
      <c r="F1801" s="2">
        <v>260</v>
      </c>
      <c r="G1801" s="2">
        <v>300</v>
      </c>
      <c r="H1801" s="2">
        <v>200439</v>
      </c>
      <c r="I1801">
        <v>10021.950000000001</v>
      </c>
      <c r="J1801" s="2">
        <v>190417.05</v>
      </c>
      <c r="K1801" s="2">
        <v>190.42</v>
      </c>
      <c r="L1801" s="2">
        <v>173713.8</v>
      </c>
      <c r="M1801" s="2">
        <v>16703.25</v>
      </c>
      <c r="N1801" s="2">
        <v>16.7</v>
      </c>
      <c r="O1801" s="3">
        <v>45478</v>
      </c>
      <c r="P1801" t="s">
        <v>49</v>
      </c>
      <c r="Q1801" t="s">
        <v>26</v>
      </c>
      <c r="R1801">
        <v>2024</v>
      </c>
      <c r="S1801" t="s">
        <v>331</v>
      </c>
      <c r="T1801" t="s">
        <v>97</v>
      </c>
      <c r="U1801" t="s">
        <v>51</v>
      </c>
    </row>
    <row r="1802" spans="1:21" x14ac:dyDescent="0.3">
      <c r="A1802" t="s">
        <v>30</v>
      </c>
      <c r="B1802" t="s">
        <v>352</v>
      </c>
      <c r="C1802" t="s">
        <v>95</v>
      </c>
      <c r="D1802" t="s">
        <v>24</v>
      </c>
      <c r="E1802" s="2">
        <v>950.96</v>
      </c>
      <c r="F1802" s="2">
        <v>260</v>
      </c>
      <c r="G1802" s="2">
        <v>15</v>
      </c>
      <c r="H1802" s="2">
        <v>14264.4</v>
      </c>
      <c r="I1802">
        <v>0</v>
      </c>
      <c r="J1802" s="2">
        <v>14264.4</v>
      </c>
      <c r="K1802" s="2">
        <v>14.26</v>
      </c>
      <c r="L1802" s="2">
        <v>247249.6</v>
      </c>
      <c r="M1802" s="2">
        <v>-232985.2</v>
      </c>
      <c r="N1802" s="2">
        <v>-232.99</v>
      </c>
      <c r="O1802" s="3">
        <v>45478</v>
      </c>
      <c r="P1802" t="s">
        <v>49</v>
      </c>
      <c r="Q1802" t="s">
        <v>26</v>
      </c>
      <c r="R1802">
        <v>2024</v>
      </c>
      <c r="S1802" t="s">
        <v>353</v>
      </c>
      <c r="T1802" t="s">
        <v>97</v>
      </c>
      <c r="U1802" t="s">
        <v>59</v>
      </c>
    </row>
    <row r="1803" spans="1:21" x14ac:dyDescent="0.3">
      <c r="A1803" t="s">
        <v>30</v>
      </c>
      <c r="B1803" t="s">
        <v>574</v>
      </c>
      <c r="C1803" t="s">
        <v>95</v>
      </c>
      <c r="D1803" t="s">
        <v>158</v>
      </c>
      <c r="E1803" s="2">
        <v>1817.42</v>
      </c>
      <c r="F1803" s="2">
        <v>260</v>
      </c>
      <c r="G1803" s="2">
        <v>15</v>
      </c>
      <c r="H1803" s="2">
        <v>27261.3</v>
      </c>
      <c r="I1803">
        <v>2726.13</v>
      </c>
      <c r="J1803" s="2">
        <v>24535.17</v>
      </c>
      <c r="K1803" s="2">
        <v>24.54</v>
      </c>
      <c r="L1803" s="2">
        <v>472529.2</v>
      </c>
      <c r="M1803" s="2">
        <v>-447994.03</v>
      </c>
      <c r="N1803" s="2">
        <v>-447.99</v>
      </c>
      <c r="O1803" s="3">
        <v>45478</v>
      </c>
      <c r="P1803" t="s">
        <v>49</v>
      </c>
      <c r="Q1803" t="s">
        <v>26</v>
      </c>
      <c r="R1803">
        <v>2024</v>
      </c>
      <c r="S1803" t="s">
        <v>575</v>
      </c>
      <c r="T1803" t="s">
        <v>97</v>
      </c>
      <c r="U1803" t="s">
        <v>46</v>
      </c>
    </row>
    <row r="1804" spans="1:21" x14ac:dyDescent="0.3">
      <c r="A1804" t="s">
        <v>38</v>
      </c>
      <c r="B1804" t="s">
        <v>464</v>
      </c>
      <c r="C1804" t="s">
        <v>95</v>
      </c>
      <c r="D1804" t="s">
        <v>158</v>
      </c>
      <c r="E1804" s="2">
        <v>708.14</v>
      </c>
      <c r="F1804" s="2">
        <v>260</v>
      </c>
      <c r="G1804" s="2">
        <v>300</v>
      </c>
      <c r="H1804" s="2">
        <v>212442</v>
      </c>
      <c r="I1804">
        <v>21244.2</v>
      </c>
      <c r="J1804" s="2">
        <v>191197.8</v>
      </c>
      <c r="K1804" s="2">
        <v>191.2</v>
      </c>
      <c r="L1804" s="2">
        <v>184116.4</v>
      </c>
      <c r="M1804" s="2">
        <v>7081.4</v>
      </c>
      <c r="N1804" s="2">
        <v>7.08</v>
      </c>
      <c r="O1804" s="3">
        <v>45478</v>
      </c>
      <c r="P1804" t="s">
        <v>49</v>
      </c>
      <c r="Q1804" t="s">
        <v>26</v>
      </c>
      <c r="R1804">
        <v>2024</v>
      </c>
      <c r="S1804" t="s">
        <v>465</v>
      </c>
      <c r="T1804" t="s">
        <v>97</v>
      </c>
      <c r="U1804" t="s">
        <v>65</v>
      </c>
    </row>
    <row r="1805" spans="1:21" x14ac:dyDescent="0.3">
      <c r="A1805" t="s">
        <v>30</v>
      </c>
      <c r="B1805" t="s">
        <v>524</v>
      </c>
      <c r="C1805" t="s">
        <v>95</v>
      </c>
      <c r="D1805" t="s">
        <v>158</v>
      </c>
      <c r="E1805" s="2">
        <v>1012.44</v>
      </c>
      <c r="F1805" s="2">
        <v>260</v>
      </c>
      <c r="G1805" s="2">
        <v>15</v>
      </c>
      <c r="H1805" s="2">
        <v>15186.6</v>
      </c>
      <c r="I1805">
        <v>1518.66</v>
      </c>
      <c r="J1805" s="2">
        <v>13667.94</v>
      </c>
      <c r="K1805" s="2">
        <v>13.67</v>
      </c>
      <c r="L1805" s="2">
        <v>263234.40000000002</v>
      </c>
      <c r="M1805" s="2">
        <v>-249566.46</v>
      </c>
      <c r="N1805" s="2">
        <v>-249.57</v>
      </c>
      <c r="O1805" s="3">
        <v>45479</v>
      </c>
      <c r="P1805" t="s">
        <v>49</v>
      </c>
      <c r="Q1805" t="s">
        <v>26</v>
      </c>
      <c r="R1805">
        <v>2024</v>
      </c>
      <c r="S1805" t="s">
        <v>525</v>
      </c>
      <c r="T1805" t="s">
        <v>97</v>
      </c>
      <c r="U1805" t="s">
        <v>65</v>
      </c>
    </row>
    <row r="1806" spans="1:21" x14ac:dyDescent="0.3">
      <c r="A1806" t="s">
        <v>21</v>
      </c>
      <c r="B1806" t="s">
        <v>364</v>
      </c>
      <c r="C1806" t="s">
        <v>95</v>
      </c>
      <c r="D1806" t="s">
        <v>68</v>
      </c>
      <c r="E1806" s="2">
        <v>2292.89</v>
      </c>
      <c r="F1806" s="2">
        <v>260</v>
      </c>
      <c r="G1806" s="2">
        <v>125</v>
      </c>
      <c r="H1806" s="2">
        <v>286611.25</v>
      </c>
      <c r="I1806">
        <v>14330.56</v>
      </c>
      <c r="J1806" s="2">
        <v>272280.69</v>
      </c>
      <c r="K1806" s="2">
        <v>272.27999999999997</v>
      </c>
      <c r="L1806" s="2">
        <v>596151.4</v>
      </c>
      <c r="M1806" s="2">
        <v>-323870.71000000002</v>
      </c>
      <c r="N1806" s="2">
        <v>-323.87</v>
      </c>
      <c r="O1806" s="3">
        <v>45479</v>
      </c>
      <c r="P1806" t="s">
        <v>49</v>
      </c>
      <c r="Q1806" t="s">
        <v>26</v>
      </c>
      <c r="R1806">
        <v>2024</v>
      </c>
      <c r="S1806" t="s">
        <v>365</v>
      </c>
      <c r="T1806" t="s">
        <v>97</v>
      </c>
      <c r="U1806" t="s">
        <v>29</v>
      </c>
    </row>
    <row r="1807" spans="1:21" x14ac:dyDescent="0.3">
      <c r="A1807" t="s">
        <v>21</v>
      </c>
      <c r="B1807" t="s">
        <v>436</v>
      </c>
      <c r="C1807" t="s">
        <v>23</v>
      </c>
      <c r="D1807" t="s">
        <v>68</v>
      </c>
      <c r="E1807" s="2">
        <v>1826.33</v>
      </c>
      <c r="F1807" s="2">
        <v>5</v>
      </c>
      <c r="G1807" s="2">
        <v>125</v>
      </c>
      <c r="H1807" s="2">
        <v>228291.25</v>
      </c>
      <c r="I1807">
        <v>11414.56</v>
      </c>
      <c r="J1807" s="2">
        <v>216876.69</v>
      </c>
      <c r="K1807" s="2">
        <v>216.88</v>
      </c>
      <c r="L1807" s="2">
        <v>9131.65</v>
      </c>
      <c r="M1807" s="2">
        <v>207745.04</v>
      </c>
      <c r="N1807" s="2">
        <v>207.75</v>
      </c>
      <c r="O1807" s="3">
        <v>45479</v>
      </c>
      <c r="P1807" t="s">
        <v>49</v>
      </c>
      <c r="Q1807" t="s">
        <v>26</v>
      </c>
      <c r="R1807">
        <v>2024</v>
      </c>
      <c r="S1807" t="s">
        <v>437</v>
      </c>
      <c r="T1807" t="s">
        <v>28</v>
      </c>
      <c r="U1807" t="s">
        <v>65</v>
      </c>
    </row>
    <row r="1808" spans="1:21" x14ac:dyDescent="0.3">
      <c r="A1808" t="s">
        <v>47</v>
      </c>
      <c r="B1808" t="s">
        <v>428</v>
      </c>
      <c r="C1808" t="s">
        <v>23</v>
      </c>
      <c r="D1808" t="s">
        <v>24</v>
      </c>
      <c r="E1808" s="2">
        <v>1307.97</v>
      </c>
      <c r="F1808" s="2">
        <v>5</v>
      </c>
      <c r="G1808" s="2">
        <v>12</v>
      </c>
      <c r="H1808" s="2">
        <v>15695.64</v>
      </c>
      <c r="I1808">
        <v>0</v>
      </c>
      <c r="J1808" s="2">
        <v>15695.64</v>
      </c>
      <c r="K1808" s="2">
        <v>15.7</v>
      </c>
      <c r="L1808" s="2">
        <v>6539.85</v>
      </c>
      <c r="M1808" s="2">
        <v>9155.7900000000009</v>
      </c>
      <c r="N1808" s="2">
        <v>9.16</v>
      </c>
      <c r="O1808" s="3">
        <v>45479</v>
      </c>
      <c r="P1808" t="s">
        <v>49</v>
      </c>
      <c r="Q1808" t="s">
        <v>26</v>
      </c>
      <c r="R1808">
        <v>2024</v>
      </c>
      <c r="S1808" t="s">
        <v>429</v>
      </c>
      <c r="T1808" t="s">
        <v>28</v>
      </c>
      <c r="U1808" t="s">
        <v>65</v>
      </c>
    </row>
    <row r="1809" spans="1:21" x14ac:dyDescent="0.3">
      <c r="A1809" t="s">
        <v>38</v>
      </c>
      <c r="B1809" t="s">
        <v>574</v>
      </c>
      <c r="C1809" t="s">
        <v>61</v>
      </c>
      <c r="D1809" t="s">
        <v>158</v>
      </c>
      <c r="E1809" s="2">
        <v>509.4</v>
      </c>
      <c r="F1809" s="2">
        <v>250</v>
      </c>
      <c r="G1809" s="2">
        <v>300</v>
      </c>
      <c r="H1809" s="2">
        <v>152820</v>
      </c>
      <c r="I1809">
        <v>15282</v>
      </c>
      <c r="J1809" s="2">
        <v>137538</v>
      </c>
      <c r="K1809" s="2">
        <v>137.54</v>
      </c>
      <c r="L1809" s="2">
        <v>127350</v>
      </c>
      <c r="M1809" s="2">
        <v>10188</v>
      </c>
      <c r="N1809" s="2">
        <v>10.19</v>
      </c>
      <c r="O1809" s="3">
        <v>45480</v>
      </c>
      <c r="P1809" t="s">
        <v>49</v>
      </c>
      <c r="Q1809" t="s">
        <v>26</v>
      </c>
      <c r="R1809">
        <v>2024</v>
      </c>
      <c r="S1809" t="s">
        <v>575</v>
      </c>
      <c r="T1809" t="s">
        <v>64</v>
      </c>
      <c r="U1809" t="s">
        <v>29</v>
      </c>
    </row>
    <row r="1810" spans="1:21" x14ac:dyDescent="0.3">
      <c r="A1810" t="s">
        <v>42</v>
      </c>
      <c r="B1810" t="s">
        <v>574</v>
      </c>
      <c r="C1810" t="s">
        <v>56</v>
      </c>
      <c r="D1810" t="s">
        <v>68</v>
      </c>
      <c r="E1810" s="2">
        <v>2333.73</v>
      </c>
      <c r="F1810" s="2">
        <v>120</v>
      </c>
      <c r="G1810" s="2">
        <v>350</v>
      </c>
      <c r="H1810" s="2">
        <v>816805.5</v>
      </c>
      <c r="I1810">
        <v>40840.28</v>
      </c>
      <c r="J1810" s="2">
        <v>775965.22</v>
      </c>
      <c r="K1810" s="2">
        <v>775.97</v>
      </c>
      <c r="L1810" s="2">
        <v>280047.59999999998</v>
      </c>
      <c r="M1810" s="2">
        <v>495917.62</v>
      </c>
      <c r="N1810" s="2">
        <v>495.92</v>
      </c>
      <c r="O1810" s="3">
        <v>45480</v>
      </c>
      <c r="P1810" t="s">
        <v>49</v>
      </c>
      <c r="Q1810" t="s">
        <v>26</v>
      </c>
      <c r="R1810">
        <v>2024</v>
      </c>
      <c r="S1810" t="s">
        <v>575</v>
      </c>
      <c r="T1810" t="s">
        <v>58</v>
      </c>
      <c r="U1810" t="s">
        <v>46</v>
      </c>
    </row>
    <row r="1811" spans="1:21" x14ac:dyDescent="0.3">
      <c r="A1811" t="s">
        <v>38</v>
      </c>
      <c r="B1811" t="s">
        <v>422</v>
      </c>
      <c r="C1811" t="s">
        <v>95</v>
      </c>
      <c r="D1811" t="s">
        <v>158</v>
      </c>
      <c r="E1811" s="2">
        <v>353.21</v>
      </c>
      <c r="F1811" s="2">
        <v>260</v>
      </c>
      <c r="G1811" s="2">
        <v>300</v>
      </c>
      <c r="H1811" s="2">
        <v>105963</v>
      </c>
      <c r="I1811">
        <v>10596.3</v>
      </c>
      <c r="J1811" s="2">
        <v>95366.7</v>
      </c>
      <c r="K1811" s="2">
        <v>95.37</v>
      </c>
      <c r="L1811" s="2">
        <v>91834.6</v>
      </c>
      <c r="M1811" s="2">
        <v>3532.1</v>
      </c>
      <c r="N1811" s="2">
        <v>3.53</v>
      </c>
      <c r="O1811" s="3">
        <v>45480</v>
      </c>
      <c r="P1811" t="s">
        <v>49</v>
      </c>
      <c r="Q1811" t="s">
        <v>26</v>
      </c>
      <c r="R1811">
        <v>2024</v>
      </c>
      <c r="S1811" t="s">
        <v>423</v>
      </c>
      <c r="T1811" t="s">
        <v>97</v>
      </c>
      <c r="U1811" t="s">
        <v>51</v>
      </c>
    </row>
    <row r="1812" spans="1:21" x14ac:dyDescent="0.3">
      <c r="A1812" t="s">
        <v>30</v>
      </c>
      <c r="B1812" t="s">
        <v>540</v>
      </c>
      <c r="C1812" t="s">
        <v>61</v>
      </c>
      <c r="D1812" t="s">
        <v>158</v>
      </c>
      <c r="E1812" s="2">
        <v>555.19000000000005</v>
      </c>
      <c r="F1812" s="2">
        <v>250</v>
      </c>
      <c r="G1812" s="2">
        <v>15</v>
      </c>
      <c r="H1812" s="2">
        <v>8327.85</v>
      </c>
      <c r="I1812">
        <v>832.79</v>
      </c>
      <c r="J1812" s="2">
        <v>7495.06</v>
      </c>
      <c r="K1812" s="2">
        <v>7.5</v>
      </c>
      <c r="L1812" s="2">
        <v>138797.5</v>
      </c>
      <c r="M1812" s="2">
        <v>-131302.44</v>
      </c>
      <c r="N1812" s="2">
        <v>-131.30000000000001</v>
      </c>
      <c r="O1812" s="3">
        <v>45481</v>
      </c>
      <c r="P1812" t="s">
        <v>49</v>
      </c>
      <c r="Q1812" t="s">
        <v>26</v>
      </c>
      <c r="R1812">
        <v>2024</v>
      </c>
      <c r="S1812" t="s">
        <v>541</v>
      </c>
      <c r="T1812" t="s">
        <v>64</v>
      </c>
      <c r="U1812" t="s">
        <v>65</v>
      </c>
    </row>
    <row r="1813" spans="1:21" x14ac:dyDescent="0.3">
      <c r="A1813" t="s">
        <v>21</v>
      </c>
      <c r="B1813" t="s">
        <v>536</v>
      </c>
      <c r="C1813" t="s">
        <v>32</v>
      </c>
      <c r="D1813" t="s">
        <v>228</v>
      </c>
      <c r="E1813" s="2">
        <v>1221.8900000000001</v>
      </c>
      <c r="F1813" s="2">
        <v>10</v>
      </c>
      <c r="G1813" s="2">
        <v>125</v>
      </c>
      <c r="H1813" s="2">
        <v>152736.25</v>
      </c>
      <c r="I1813">
        <v>22910.44</v>
      </c>
      <c r="J1813" s="2">
        <v>129825.81</v>
      </c>
      <c r="K1813" s="2">
        <v>129.83000000000001</v>
      </c>
      <c r="L1813" s="2">
        <v>12218.9</v>
      </c>
      <c r="M1813" s="2">
        <v>117606.91</v>
      </c>
      <c r="N1813" s="2">
        <v>117.61</v>
      </c>
      <c r="O1813" s="3">
        <v>45482</v>
      </c>
      <c r="P1813" t="s">
        <v>49</v>
      </c>
      <c r="Q1813" t="s">
        <v>26</v>
      </c>
      <c r="R1813">
        <v>2024</v>
      </c>
      <c r="S1813" t="s">
        <v>537</v>
      </c>
      <c r="T1813" t="s">
        <v>36</v>
      </c>
      <c r="U1813" t="s">
        <v>51</v>
      </c>
    </row>
    <row r="1814" spans="1:21" x14ac:dyDescent="0.3">
      <c r="A1814" t="s">
        <v>47</v>
      </c>
      <c r="B1814" t="s">
        <v>582</v>
      </c>
      <c r="C1814" t="s">
        <v>61</v>
      </c>
      <c r="D1814" t="s">
        <v>68</v>
      </c>
      <c r="E1814" s="2">
        <v>1327.68</v>
      </c>
      <c r="F1814" s="2">
        <v>250</v>
      </c>
      <c r="G1814" s="2">
        <v>12</v>
      </c>
      <c r="H1814" s="2">
        <v>15932.16</v>
      </c>
      <c r="I1814">
        <v>796.61</v>
      </c>
      <c r="J1814" s="2">
        <v>15135.55</v>
      </c>
      <c r="K1814" s="2">
        <v>15.14</v>
      </c>
      <c r="L1814" s="2">
        <v>331920</v>
      </c>
      <c r="M1814" s="2">
        <v>-316784.45</v>
      </c>
      <c r="N1814" s="2">
        <v>-316.77999999999997</v>
      </c>
      <c r="O1814" s="3">
        <v>45482</v>
      </c>
      <c r="P1814" t="s">
        <v>49</v>
      </c>
      <c r="Q1814" t="s">
        <v>26</v>
      </c>
      <c r="R1814">
        <v>2024</v>
      </c>
      <c r="S1814" t="s">
        <v>583</v>
      </c>
      <c r="T1814" t="s">
        <v>64</v>
      </c>
      <c r="U1814" t="s">
        <v>41</v>
      </c>
    </row>
    <row r="1815" spans="1:21" x14ac:dyDescent="0.3">
      <c r="A1815" t="s">
        <v>47</v>
      </c>
      <c r="B1815" t="s">
        <v>344</v>
      </c>
      <c r="C1815" t="s">
        <v>32</v>
      </c>
      <c r="D1815" t="s">
        <v>24</v>
      </c>
      <c r="E1815" s="2">
        <v>691.15</v>
      </c>
      <c r="F1815" s="2">
        <v>10</v>
      </c>
      <c r="G1815" s="2">
        <v>12</v>
      </c>
      <c r="H1815" s="2">
        <v>8293.7999999999993</v>
      </c>
      <c r="I1815">
        <v>0</v>
      </c>
      <c r="J1815" s="2">
        <v>8293.7999999999993</v>
      </c>
      <c r="K1815" s="2">
        <v>8.2899999999999991</v>
      </c>
      <c r="L1815" s="2">
        <v>6911.5</v>
      </c>
      <c r="M1815" s="2">
        <v>1382.3</v>
      </c>
      <c r="N1815" s="2">
        <v>1.38</v>
      </c>
      <c r="O1815" s="3">
        <v>45483</v>
      </c>
      <c r="P1815" t="s">
        <v>49</v>
      </c>
      <c r="Q1815" t="s">
        <v>26</v>
      </c>
      <c r="R1815">
        <v>2024</v>
      </c>
      <c r="S1815" t="s">
        <v>345</v>
      </c>
      <c r="T1815" t="s">
        <v>36</v>
      </c>
      <c r="U1815" t="s">
        <v>46</v>
      </c>
    </row>
    <row r="1816" spans="1:21" x14ac:dyDescent="0.3">
      <c r="A1816" t="s">
        <v>38</v>
      </c>
      <c r="B1816" t="s">
        <v>506</v>
      </c>
      <c r="C1816" t="s">
        <v>32</v>
      </c>
      <c r="D1816" t="s">
        <v>24</v>
      </c>
      <c r="E1816" s="2">
        <v>993.56</v>
      </c>
      <c r="F1816" s="2">
        <v>10</v>
      </c>
      <c r="G1816" s="2">
        <v>300</v>
      </c>
      <c r="H1816" s="2">
        <v>298068</v>
      </c>
      <c r="I1816">
        <v>0</v>
      </c>
      <c r="J1816" s="2">
        <v>298068</v>
      </c>
      <c r="K1816" s="2">
        <v>298.07</v>
      </c>
      <c r="L1816" s="2">
        <v>9935.6</v>
      </c>
      <c r="M1816" s="2">
        <v>288132.40000000002</v>
      </c>
      <c r="N1816" s="2">
        <v>288.13</v>
      </c>
      <c r="O1816" s="3">
        <v>45484</v>
      </c>
      <c r="P1816" t="s">
        <v>49</v>
      </c>
      <c r="Q1816" t="s">
        <v>26</v>
      </c>
      <c r="R1816">
        <v>2024</v>
      </c>
      <c r="S1816" t="s">
        <v>507</v>
      </c>
      <c r="T1816" t="s">
        <v>36</v>
      </c>
      <c r="U1816" t="s">
        <v>51</v>
      </c>
    </row>
    <row r="1817" spans="1:21" x14ac:dyDescent="0.3">
      <c r="A1817" t="s">
        <v>42</v>
      </c>
      <c r="B1817" t="s">
        <v>448</v>
      </c>
      <c r="C1817" t="s">
        <v>23</v>
      </c>
      <c r="D1817" t="s">
        <v>228</v>
      </c>
      <c r="E1817" s="2">
        <v>2922.9</v>
      </c>
      <c r="F1817" s="2">
        <v>5</v>
      </c>
      <c r="G1817" s="2">
        <v>350</v>
      </c>
      <c r="H1817" s="2">
        <v>1023015</v>
      </c>
      <c r="I1817">
        <v>153452.25</v>
      </c>
      <c r="J1817" s="2">
        <v>869562.75</v>
      </c>
      <c r="K1817" s="2">
        <v>869.56</v>
      </c>
      <c r="L1817" s="2">
        <v>14614.5</v>
      </c>
      <c r="M1817" s="2">
        <v>854948.25</v>
      </c>
      <c r="N1817" s="2">
        <v>854.95</v>
      </c>
      <c r="O1817" s="3">
        <v>45484</v>
      </c>
      <c r="P1817" t="s">
        <v>49</v>
      </c>
      <c r="Q1817" t="s">
        <v>26</v>
      </c>
      <c r="R1817">
        <v>2024</v>
      </c>
      <c r="S1817" t="s">
        <v>449</v>
      </c>
      <c r="T1817" t="s">
        <v>28</v>
      </c>
      <c r="U1817" t="s">
        <v>29</v>
      </c>
    </row>
    <row r="1818" spans="1:21" x14ac:dyDescent="0.3">
      <c r="A1818" t="s">
        <v>42</v>
      </c>
      <c r="B1818" t="s">
        <v>542</v>
      </c>
      <c r="C1818" t="s">
        <v>61</v>
      </c>
      <c r="D1818" t="s">
        <v>158</v>
      </c>
      <c r="E1818" s="2">
        <v>1365.15</v>
      </c>
      <c r="F1818" s="2">
        <v>250</v>
      </c>
      <c r="G1818" s="2">
        <v>350</v>
      </c>
      <c r="H1818" s="2">
        <v>477802.5</v>
      </c>
      <c r="I1818">
        <v>47780.25</v>
      </c>
      <c r="J1818" s="2">
        <v>430022.25</v>
      </c>
      <c r="K1818" s="2">
        <v>430.02</v>
      </c>
      <c r="L1818" s="2">
        <v>341287.5</v>
      </c>
      <c r="M1818" s="2">
        <v>88734.75</v>
      </c>
      <c r="N1818" s="2">
        <v>88.73</v>
      </c>
      <c r="O1818" s="3">
        <v>45485</v>
      </c>
      <c r="P1818" t="s">
        <v>49</v>
      </c>
      <c r="Q1818" t="s">
        <v>26</v>
      </c>
      <c r="R1818">
        <v>2024</v>
      </c>
      <c r="S1818" t="s">
        <v>543</v>
      </c>
      <c r="T1818" t="s">
        <v>64</v>
      </c>
      <c r="U1818" t="s">
        <v>65</v>
      </c>
    </row>
    <row r="1819" spans="1:21" x14ac:dyDescent="0.3">
      <c r="A1819" t="s">
        <v>38</v>
      </c>
      <c r="B1819" t="s">
        <v>576</v>
      </c>
      <c r="C1819" t="s">
        <v>67</v>
      </c>
      <c r="D1819" t="s">
        <v>24</v>
      </c>
      <c r="E1819" s="2">
        <v>907.04</v>
      </c>
      <c r="F1819" s="2">
        <v>3</v>
      </c>
      <c r="G1819" s="2">
        <v>300</v>
      </c>
      <c r="H1819" s="2">
        <v>272112</v>
      </c>
      <c r="I1819">
        <v>0</v>
      </c>
      <c r="J1819" s="2">
        <v>272112</v>
      </c>
      <c r="K1819" s="2">
        <v>272.11</v>
      </c>
      <c r="L1819" s="2">
        <v>2721.12</v>
      </c>
      <c r="M1819" s="2">
        <v>269390.88</v>
      </c>
      <c r="N1819" s="2">
        <v>269.39</v>
      </c>
      <c r="O1819" s="3">
        <v>45486</v>
      </c>
      <c r="P1819" t="s">
        <v>49</v>
      </c>
      <c r="Q1819" t="s">
        <v>26</v>
      </c>
      <c r="R1819">
        <v>2024</v>
      </c>
      <c r="S1819" t="s">
        <v>577</v>
      </c>
      <c r="T1819" t="s">
        <v>70</v>
      </c>
      <c r="U1819" t="s">
        <v>46</v>
      </c>
    </row>
    <row r="1820" spans="1:21" x14ac:dyDescent="0.3">
      <c r="A1820" t="s">
        <v>38</v>
      </c>
      <c r="B1820" t="s">
        <v>592</v>
      </c>
      <c r="C1820" t="s">
        <v>61</v>
      </c>
      <c r="D1820" t="s">
        <v>228</v>
      </c>
      <c r="E1820" s="2">
        <v>452.99</v>
      </c>
      <c r="F1820" s="2">
        <v>250</v>
      </c>
      <c r="G1820" s="2">
        <v>300</v>
      </c>
      <c r="H1820" s="2">
        <v>135897</v>
      </c>
      <c r="I1820">
        <v>20384.55</v>
      </c>
      <c r="J1820" s="2">
        <v>115512.45</v>
      </c>
      <c r="K1820" s="2">
        <v>115.51</v>
      </c>
      <c r="L1820" s="2">
        <v>113247.5</v>
      </c>
      <c r="M1820" s="2">
        <v>2264.9499999999998</v>
      </c>
      <c r="N1820" s="2">
        <v>2.2599999999999998</v>
      </c>
      <c r="O1820" s="3">
        <v>45486</v>
      </c>
      <c r="P1820" t="s">
        <v>49</v>
      </c>
      <c r="Q1820" t="s">
        <v>26</v>
      </c>
      <c r="R1820">
        <v>2024</v>
      </c>
      <c r="S1820" t="s">
        <v>593</v>
      </c>
      <c r="T1820" t="s">
        <v>64</v>
      </c>
      <c r="U1820" t="s">
        <v>59</v>
      </c>
    </row>
    <row r="1821" spans="1:21" x14ac:dyDescent="0.3">
      <c r="A1821" t="s">
        <v>38</v>
      </c>
      <c r="B1821" t="s">
        <v>328</v>
      </c>
      <c r="C1821" t="s">
        <v>23</v>
      </c>
      <c r="D1821" t="s">
        <v>24</v>
      </c>
      <c r="E1821" s="2">
        <v>992.21</v>
      </c>
      <c r="F1821" s="2">
        <v>5</v>
      </c>
      <c r="G1821" s="2">
        <v>300</v>
      </c>
      <c r="H1821" s="2">
        <v>297663</v>
      </c>
      <c r="I1821">
        <v>0</v>
      </c>
      <c r="J1821" s="2">
        <v>297663</v>
      </c>
      <c r="K1821" s="2">
        <v>297.66000000000003</v>
      </c>
      <c r="L1821" s="2">
        <v>4961.05</v>
      </c>
      <c r="M1821" s="2">
        <v>292701.95</v>
      </c>
      <c r="N1821" s="2">
        <v>292.7</v>
      </c>
      <c r="O1821" s="3">
        <v>45488</v>
      </c>
      <c r="P1821" t="s">
        <v>49</v>
      </c>
      <c r="Q1821" t="s">
        <v>26</v>
      </c>
      <c r="R1821">
        <v>2024</v>
      </c>
      <c r="S1821" t="s">
        <v>329</v>
      </c>
      <c r="T1821" t="s">
        <v>28</v>
      </c>
      <c r="U1821" t="s">
        <v>46</v>
      </c>
    </row>
    <row r="1822" spans="1:21" x14ac:dyDescent="0.3">
      <c r="A1822" t="s">
        <v>21</v>
      </c>
      <c r="B1822" t="s">
        <v>488</v>
      </c>
      <c r="C1822" t="s">
        <v>32</v>
      </c>
      <c r="D1822" t="s">
        <v>68</v>
      </c>
      <c r="E1822" s="2">
        <v>1328.96</v>
      </c>
      <c r="F1822" s="2">
        <v>10</v>
      </c>
      <c r="G1822" s="2">
        <v>125</v>
      </c>
      <c r="H1822" s="2">
        <v>166120</v>
      </c>
      <c r="I1822">
        <v>8306</v>
      </c>
      <c r="J1822" s="2">
        <v>157814</v>
      </c>
      <c r="K1822" s="2">
        <v>157.81</v>
      </c>
      <c r="L1822" s="2">
        <v>13289.6</v>
      </c>
      <c r="M1822" s="2">
        <v>144524.4</v>
      </c>
      <c r="N1822" s="2">
        <v>144.52000000000001</v>
      </c>
      <c r="O1822" s="3">
        <v>45488</v>
      </c>
      <c r="P1822" t="s">
        <v>49</v>
      </c>
      <c r="Q1822" t="s">
        <v>26</v>
      </c>
      <c r="R1822">
        <v>2024</v>
      </c>
      <c r="S1822" t="s">
        <v>489</v>
      </c>
      <c r="T1822" t="s">
        <v>36</v>
      </c>
      <c r="U1822" t="s">
        <v>51</v>
      </c>
    </row>
    <row r="1823" spans="1:21" x14ac:dyDescent="0.3">
      <c r="A1823" t="s">
        <v>21</v>
      </c>
      <c r="B1823" t="s">
        <v>344</v>
      </c>
      <c r="C1823" t="s">
        <v>23</v>
      </c>
      <c r="D1823" t="s">
        <v>228</v>
      </c>
      <c r="E1823" s="2">
        <v>1863.9</v>
      </c>
      <c r="F1823" s="2">
        <v>5</v>
      </c>
      <c r="G1823" s="2">
        <v>125</v>
      </c>
      <c r="H1823" s="2">
        <v>232987.5</v>
      </c>
      <c r="I1823">
        <v>34948.120000000003</v>
      </c>
      <c r="J1823" s="2">
        <v>198039.38</v>
      </c>
      <c r="K1823" s="2">
        <v>198.04</v>
      </c>
      <c r="L1823" s="2">
        <v>9319.5</v>
      </c>
      <c r="M1823" s="2">
        <v>188719.88</v>
      </c>
      <c r="N1823" s="2">
        <v>188.72</v>
      </c>
      <c r="O1823" s="3">
        <v>45488</v>
      </c>
      <c r="P1823" t="s">
        <v>49</v>
      </c>
      <c r="Q1823" t="s">
        <v>26</v>
      </c>
      <c r="R1823">
        <v>2024</v>
      </c>
      <c r="S1823" t="s">
        <v>345</v>
      </c>
      <c r="T1823" t="s">
        <v>28</v>
      </c>
      <c r="U1823" t="s">
        <v>29</v>
      </c>
    </row>
    <row r="1824" spans="1:21" x14ac:dyDescent="0.3">
      <c r="A1824" t="s">
        <v>38</v>
      </c>
      <c r="B1824" t="s">
        <v>432</v>
      </c>
      <c r="C1824" t="s">
        <v>32</v>
      </c>
      <c r="D1824" t="s">
        <v>24</v>
      </c>
      <c r="E1824" s="2">
        <v>578.86</v>
      </c>
      <c r="F1824" s="2">
        <v>10</v>
      </c>
      <c r="G1824" s="2">
        <v>300</v>
      </c>
      <c r="H1824" s="2">
        <v>173658</v>
      </c>
      <c r="I1824">
        <v>0</v>
      </c>
      <c r="J1824" s="2">
        <v>173658</v>
      </c>
      <c r="K1824" s="2">
        <v>173.66</v>
      </c>
      <c r="L1824" s="2">
        <v>5788.6</v>
      </c>
      <c r="M1824" s="2">
        <v>167869.4</v>
      </c>
      <c r="N1824" s="2">
        <v>167.87</v>
      </c>
      <c r="O1824" s="3">
        <v>45489</v>
      </c>
      <c r="P1824" t="s">
        <v>49</v>
      </c>
      <c r="Q1824" t="s">
        <v>26</v>
      </c>
      <c r="R1824">
        <v>2024</v>
      </c>
      <c r="S1824" t="s">
        <v>433</v>
      </c>
      <c r="T1824" t="s">
        <v>36</v>
      </c>
      <c r="U1824" t="s">
        <v>54</v>
      </c>
    </row>
    <row r="1825" spans="1:21" x14ac:dyDescent="0.3">
      <c r="A1825" t="s">
        <v>38</v>
      </c>
      <c r="B1825" t="s">
        <v>510</v>
      </c>
      <c r="C1825" t="s">
        <v>67</v>
      </c>
      <c r="D1825" t="s">
        <v>68</v>
      </c>
      <c r="E1825" s="2">
        <v>954.84</v>
      </c>
      <c r="F1825" s="2">
        <v>3</v>
      </c>
      <c r="G1825" s="2">
        <v>300</v>
      </c>
      <c r="H1825" s="2">
        <v>286452</v>
      </c>
      <c r="I1825">
        <v>14322.6</v>
      </c>
      <c r="J1825" s="2">
        <v>272129.40000000002</v>
      </c>
      <c r="K1825" s="2">
        <v>272.13</v>
      </c>
      <c r="L1825" s="2">
        <v>2864.52</v>
      </c>
      <c r="M1825" s="2">
        <v>269264.88</v>
      </c>
      <c r="N1825" s="2">
        <v>269.26</v>
      </c>
      <c r="O1825" s="3">
        <v>45490</v>
      </c>
      <c r="P1825" t="s">
        <v>49</v>
      </c>
      <c r="Q1825" t="s">
        <v>26</v>
      </c>
      <c r="R1825">
        <v>2024</v>
      </c>
      <c r="S1825" t="s">
        <v>511</v>
      </c>
      <c r="T1825" t="s">
        <v>70</v>
      </c>
      <c r="U1825" t="s">
        <v>65</v>
      </c>
    </row>
    <row r="1826" spans="1:21" x14ac:dyDescent="0.3">
      <c r="A1826" t="s">
        <v>42</v>
      </c>
      <c r="B1826" t="s">
        <v>600</v>
      </c>
      <c r="C1826" t="s">
        <v>67</v>
      </c>
      <c r="D1826" t="s">
        <v>24</v>
      </c>
      <c r="E1826" s="2">
        <v>1256.5999999999999</v>
      </c>
      <c r="F1826" s="2">
        <v>3</v>
      </c>
      <c r="G1826" s="2">
        <v>350</v>
      </c>
      <c r="H1826" s="2">
        <v>439810</v>
      </c>
      <c r="I1826">
        <v>0</v>
      </c>
      <c r="J1826" s="2">
        <v>439810</v>
      </c>
      <c r="K1826" s="2">
        <v>439.81</v>
      </c>
      <c r="L1826" s="2">
        <v>3769.8</v>
      </c>
      <c r="M1826" s="2">
        <v>436040.2</v>
      </c>
      <c r="N1826" s="2">
        <v>436.04</v>
      </c>
      <c r="O1826" s="3">
        <v>45490</v>
      </c>
      <c r="P1826" t="s">
        <v>49</v>
      </c>
      <c r="Q1826" t="s">
        <v>26</v>
      </c>
      <c r="R1826">
        <v>2024</v>
      </c>
      <c r="S1826" t="s">
        <v>601</v>
      </c>
      <c r="T1826" t="s">
        <v>70</v>
      </c>
      <c r="U1826" t="s">
        <v>29</v>
      </c>
    </row>
    <row r="1827" spans="1:21" x14ac:dyDescent="0.3">
      <c r="A1827" t="s">
        <v>42</v>
      </c>
      <c r="B1827" t="s">
        <v>442</v>
      </c>
      <c r="C1827" t="s">
        <v>56</v>
      </c>
      <c r="D1827" t="s">
        <v>24</v>
      </c>
      <c r="E1827" s="2">
        <v>3347.94</v>
      </c>
      <c r="F1827" s="2">
        <v>120</v>
      </c>
      <c r="G1827" s="2">
        <v>350</v>
      </c>
      <c r="H1827" s="2">
        <v>1171779</v>
      </c>
      <c r="I1827">
        <v>0</v>
      </c>
      <c r="J1827" s="2">
        <v>1171779</v>
      </c>
      <c r="K1827" s="2">
        <v>1171.78</v>
      </c>
      <c r="L1827" s="2">
        <v>401752.8</v>
      </c>
      <c r="M1827" s="2">
        <v>770026.2</v>
      </c>
      <c r="N1827" s="2">
        <v>770.03</v>
      </c>
      <c r="O1827" s="3">
        <v>45491</v>
      </c>
      <c r="P1827" t="s">
        <v>49</v>
      </c>
      <c r="Q1827" t="s">
        <v>26</v>
      </c>
      <c r="R1827">
        <v>2024</v>
      </c>
      <c r="S1827" t="s">
        <v>443</v>
      </c>
      <c r="T1827" t="s">
        <v>58</v>
      </c>
      <c r="U1827" t="s">
        <v>29</v>
      </c>
    </row>
    <row r="1828" spans="1:21" x14ac:dyDescent="0.3">
      <c r="A1828" t="s">
        <v>21</v>
      </c>
      <c r="B1828" t="s">
        <v>532</v>
      </c>
      <c r="C1828" t="s">
        <v>56</v>
      </c>
      <c r="D1828" t="s">
        <v>228</v>
      </c>
      <c r="E1828" s="2">
        <v>1131.58</v>
      </c>
      <c r="F1828" s="2">
        <v>120</v>
      </c>
      <c r="G1828" s="2">
        <v>125</v>
      </c>
      <c r="H1828" s="2">
        <v>141447.5</v>
      </c>
      <c r="I1828">
        <v>21217.119999999999</v>
      </c>
      <c r="J1828" s="2">
        <v>120230.38</v>
      </c>
      <c r="K1828" s="2">
        <v>120.23</v>
      </c>
      <c r="L1828" s="2">
        <v>135789.6</v>
      </c>
      <c r="M1828" s="2">
        <v>-15559.22</v>
      </c>
      <c r="N1828" s="2">
        <v>-15.56</v>
      </c>
      <c r="O1828" s="3">
        <v>45491</v>
      </c>
      <c r="P1828" t="s">
        <v>49</v>
      </c>
      <c r="Q1828" t="s">
        <v>26</v>
      </c>
      <c r="R1828">
        <v>2024</v>
      </c>
      <c r="S1828" t="s">
        <v>533</v>
      </c>
      <c r="T1828" t="s">
        <v>58</v>
      </c>
      <c r="U1828" t="s">
        <v>29</v>
      </c>
    </row>
    <row r="1829" spans="1:21" x14ac:dyDescent="0.3">
      <c r="A1829" t="s">
        <v>21</v>
      </c>
      <c r="B1829" t="s">
        <v>448</v>
      </c>
      <c r="C1829" t="s">
        <v>56</v>
      </c>
      <c r="D1829" t="s">
        <v>228</v>
      </c>
      <c r="E1829" s="2">
        <v>1803.37</v>
      </c>
      <c r="F1829" s="2">
        <v>120</v>
      </c>
      <c r="G1829" s="2">
        <v>125</v>
      </c>
      <c r="H1829" s="2">
        <v>225421.25</v>
      </c>
      <c r="I1829">
        <v>33813.19</v>
      </c>
      <c r="J1829" s="2">
        <v>191608.06</v>
      </c>
      <c r="K1829" s="2">
        <v>191.61</v>
      </c>
      <c r="L1829" s="2">
        <v>216404.4</v>
      </c>
      <c r="M1829" s="2">
        <v>-24796.34</v>
      </c>
      <c r="N1829" s="2">
        <v>-24.8</v>
      </c>
      <c r="O1829" s="3">
        <v>45491</v>
      </c>
      <c r="P1829" t="s">
        <v>49</v>
      </c>
      <c r="Q1829" t="s">
        <v>26</v>
      </c>
      <c r="R1829">
        <v>2024</v>
      </c>
      <c r="S1829" t="s">
        <v>449</v>
      </c>
      <c r="T1829" t="s">
        <v>58</v>
      </c>
      <c r="U1829" t="s">
        <v>59</v>
      </c>
    </row>
    <row r="1830" spans="1:21" x14ac:dyDescent="0.3">
      <c r="A1830" t="s">
        <v>47</v>
      </c>
      <c r="B1830" t="s">
        <v>550</v>
      </c>
      <c r="C1830" t="s">
        <v>95</v>
      </c>
      <c r="D1830" t="s">
        <v>24</v>
      </c>
      <c r="E1830" s="2">
        <v>1180.1199999999999</v>
      </c>
      <c r="F1830" s="2">
        <v>260</v>
      </c>
      <c r="G1830" s="2">
        <v>12</v>
      </c>
      <c r="H1830" s="2">
        <v>14161.44</v>
      </c>
      <c r="I1830">
        <v>0</v>
      </c>
      <c r="J1830" s="2">
        <v>14161.44</v>
      </c>
      <c r="K1830" s="2">
        <v>14.16</v>
      </c>
      <c r="L1830" s="2">
        <v>306831.2</v>
      </c>
      <c r="M1830" s="2">
        <v>-292669.76</v>
      </c>
      <c r="N1830" s="2">
        <v>-292.67</v>
      </c>
      <c r="O1830" s="3">
        <v>45491</v>
      </c>
      <c r="P1830" t="s">
        <v>49</v>
      </c>
      <c r="Q1830" t="s">
        <v>26</v>
      </c>
      <c r="R1830">
        <v>2024</v>
      </c>
      <c r="S1830" t="s">
        <v>551</v>
      </c>
      <c r="T1830" t="s">
        <v>97</v>
      </c>
      <c r="U1830" t="s">
        <v>65</v>
      </c>
    </row>
    <row r="1831" spans="1:21" x14ac:dyDescent="0.3">
      <c r="A1831" t="s">
        <v>47</v>
      </c>
      <c r="B1831" t="s">
        <v>468</v>
      </c>
      <c r="C1831" t="s">
        <v>67</v>
      </c>
      <c r="D1831" t="s">
        <v>24</v>
      </c>
      <c r="E1831" s="2">
        <v>1009.42</v>
      </c>
      <c r="F1831" s="2">
        <v>3</v>
      </c>
      <c r="G1831" s="2">
        <v>12</v>
      </c>
      <c r="H1831" s="2">
        <v>12113.04</v>
      </c>
      <c r="I1831">
        <v>0</v>
      </c>
      <c r="J1831" s="2">
        <v>12113.04</v>
      </c>
      <c r="K1831" s="2">
        <v>12.11</v>
      </c>
      <c r="L1831" s="2">
        <v>3028.26</v>
      </c>
      <c r="M1831" s="2">
        <v>9084.7800000000007</v>
      </c>
      <c r="N1831" s="2">
        <v>9.08</v>
      </c>
      <c r="O1831" s="3">
        <v>45492</v>
      </c>
      <c r="P1831" t="s">
        <v>49</v>
      </c>
      <c r="Q1831" t="s">
        <v>26</v>
      </c>
      <c r="R1831">
        <v>2024</v>
      </c>
      <c r="S1831" t="s">
        <v>469</v>
      </c>
      <c r="T1831" t="s">
        <v>70</v>
      </c>
      <c r="U1831" t="s">
        <v>29</v>
      </c>
    </row>
    <row r="1832" spans="1:21" x14ac:dyDescent="0.3">
      <c r="A1832" t="s">
        <v>47</v>
      </c>
      <c r="B1832" t="s">
        <v>598</v>
      </c>
      <c r="C1832" t="s">
        <v>56</v>
      </c>
      <c r="D1832" t="s">
        <v>68</v>
      </c>
      <c r="E1832" s="2">
        <v>662.01</v>
      </c>
      <c r="F1832" s="2">
        <v>120</v>
      </c>
      <c r="G1832" s="2">
        <v>12</v>
      </c>
      <c r="H1832" s="2">
        <v>7944.12</v>
      </c>
      <c r="I1832">
        <v>397.21</v>
      </c>
      <c r="J1832" s="2">
        <v>7546.91</v>
      </c>
      <c r="K1832" s="2">
        <v>7.55</v>
      </c>
      <c r="L1832" s="2">
        <v>79441.2</v>
      </c>
      <c r="M1832" s="2">
        <v>-71894.289999999994</v>
      </c>
      <c r="N1832" s="2">
        <v>-71.89</v>
      </c>
      <c r="O1832" s="3">
        <v>45492</v>
      </c>
      <c r="P1832" t="s">
        <v>49</v>
      </c>
      <c r="Q1832" t="s">
        <v>26</v>
      </c>
      <c r="R1832">
        <v>2024</v>
      </c>
      <c r="S1832" t="s">
        <v>599</v>
      </c>
      <c r="T1832" t="s">
        <v>58</v>
      </c>
      <c r="U1832" t="s">
        <v>29</v>
      </c>
    </row>
    <row r="1833" spans="1:21" x14ac:dyDescent="0.3">
      <c r="A1833" t="s">
        <v>47</v>
      </c>
      <c r="B1833" t="s">
        <v>350</v>
      </c>
      <c r="C1833" t="s">
        <v>32</v>
      </c>
      <c r="D1833" t="s">
        <v>68</v>
      </c>
      <c r="E1833" s="2">
        <v>1456.05</v>
      </c>
      <c r="F1833" s="2">
        <v>10</v>
      </c>
      <c r="G1833" s="2">
        <v>12</v>
      </c>
      <c r="H1833" s="2">
        <v>17472.599999999999</v>
      </c>
      <c r="I1833">
        <v>873.63</v>
      </c>
      <c r="J1833" s="2">
        <v>16598.97</v>
      </c>
      <c r="K1833" s="2">
        <v>16.600000000000001</v>
      </c>
      <c r="L1833" s="2">
        <v>14560.5</v>
      </c>
      <c r="M1833" s="2">
        <v>2038.47</v>
      </c>
      <c r="N1833" s="2">
        <v>2.04</v>
      </c>
      <c r="O1833" s="3">
        <v>45492</v>
      </c>
      <c r="P1833" t="s">
        <v>49</v>
      </c>
      <c r="Q1833" t="s">
        <v>26</v>
      </c>
      <c r="R1833">
        <v>2024</v>
      </c>
      <c r="S1833" t="s">
        <v>351</v>
      </c>
      <c r="T1833" t="s">
        <v>36</v>
      </c>
      <c r="U1833" t="s">
        <v>51</v>
      </c>
    </row>
    <row r="1834" spans="1:21" x14ac:dyDescent="0.3">
      <c r="A1834" t="s">
        <v>42</v>
      </c>
      <c r="B1834" t="s">
        <v>522</v>
      </c>
      <c r="C1834" t="s">
        <v>61</v>
      </c>
      <c r="D1834" t="s">
        <v>228</v>
      </c>
      <c r="E1834" s="2">
        <v>1557.77</v>
      </c>
      <c r="F1834" s="2">
        <v>250</v>
      </c>
      <c r="G1834" s="2">
        <v>350</v>
      </c>
      <c r="H1834" s="2">
        <v>545219.5</v>
      </c>
      <c r="I1834">
        <v>81782.929999999993</v>
      </c>
      <c r="J1834" s="2">
        <v>463436.57</v>
      </c>
      <c r="K1834" s="2">
        <v>463.44</v>
      </c>
      <c r="L1834" s="2">
        <v>389442.5</v>
      </c>
      <c r="M1834" s="2">
        <v>73994.070000000007</v>
      </c>
      <c r="N1834" s="2">
        <v>73.989999999999995</v>
      </c>
      <c r="O1834" s="3">
        <v>45492</v>
      </c>
      <c r="P1834" t="s">
        <v>49</v>
      </c>
      <c r="Q1834" t="s">
        <v>26</v>
      </c>
      <c r="R1834">
        <v>2024</v>
      </c>
      <c r="S1834" t="s">
        <v>523</v>
      </c>
      <c r="T1834" t="s">
        <v>64</v>
      </c>
      <c r="U1834" t="s">
        <v>41</v>
      </c>
    </row>
    <row r="1835" spans="1:21" x14ac:dyDescent="0.3">
      <c r="A1835" t="s">
        <v>21</v>
      </c>
      <c r="B1835" t="s">
        <v>352</v>
      </c>
      <c r="C1835" t="s">
        <v>32</v>
      </c>
      <c r="D1835" t="s">
        <v>158</v>
      </c>
      <c r="E1835" s="2">
        <v>2169.04</v>
      </c>
      <c r="F1835" s="2">
        <v>10</v>
      </c>
      <c r="G1835" s="2">
        <v>125</v>
      </c>
      <c r="H1835" s="2">
        <v>271130</v>
      </c>
      <c r="I1835">
        <v>27113</v>
      </c>
      <c r="J1835" s="2">
        <v>244017</v>
      </c>
      <c r="K1835" s="2">
        <v>244.02</v>
      </c>
      <c r="L1835" s="2">
        <v>21690.400000000001</v>
      </c>
      <c r="M1835" s="2">
        <v>222326.6</v>
      </c>
      <c r="N1835" s="2">
        <v>222.33</v>
      </c>
      <c r="O1835" s="3">
        <v>45493</v>
      </c>
      <c r="P1835" t="s">
        <v>49</v>
      </c>
      <c r="Q1835" t="s">
        <v>26</v>
      </c>
      <c r="R1835">
        <v>2024</v>
      </c>
      <c r="S1835" t="s">
        <v>353</v>
      </c>
      <c r="T1835" t="s">
        <v>36</v>
      </c>
      <c r="U1835" t="s">
        <v>54</v>
      </c>
    </row>
    <row r="1836" spans="1:21" x14ac:dyDescent="0.3">
      <c r="A1836" t="s">
        <v>47</v>
      </c>
      <c r="B1836" t="s">
        <v>562</v>
      </c>
      <c r="C1836" t="s">
        <v>67</v>
      </c>
      <c r="D1836" t="s">
        <v>68</v>
      </c>
      <c r="E1836" s="2">
        <v>721.11</v>
      </c>
      <c r="F1836" s="2">
        <v>3</v>
      </c>
      <c r="G1836" s="2">
        <v>12</v>
      </c>
      <c r="H1836" s="2">
        <v>8653.32</v>
      </c>
      <c r="I1836">
        <v>432.67</v>
      </c>
      <c r="J1836" s="2">
        <v>8220.65</v>
      </c>
      <c r="K1836" s="2">
        <v>8.2200000000000006</v>
      </c>
      <c r="L1836" s="2">
        <v>2163.33</v>
      </c>
      <c r="M1836" s="2">
        <v>6057.32</v>
      </c>
      <c r="N1836" s="2">
        <v>6.06</v>
      </c>
      <c r="O1836" s="3">
        <v>45493</v>
      </c>
      <c r="P1836" t="s">
        <v>49</v>
      </c>
      <c r="Q1836" t="s">
        <v>26</v>
      </c>
      <c r="R1836">
        <v>2024</v>
      </c>
      <c r="S1836" t="s">
        <v>563</v>
      </c>
      <c r="T1836" t="s">
        <v>70</v>
      </c>
      <c r="U1836" t="s">
        <v>51</v>
      </c>
    </row>
    <row r="1837" spans="1:21" x14ac:dyDescent="0.3">
      <c r="A1837" t="s">
        <v>38</v>
      </c>
      <c r="B1837" t="s">
        <v>412</v>
      </c>
      <c r="C1837" t="s">
        <v>56</v>
      </c>
      <c r="D1837" t="s">
        <v>24</v>
      </c>
      <c r="E1837" s="2">
        <v>614.14</v>
      </c>
      <c r="F1837" s="2">
        <v>120</v>
      </c>
      <c r="G1837" s="2">
        <v>300</v>
      </c>
      <c r="H1837" s="2">
        <v>184242</v>
      </c>
      <c r="I1837">
        <v>0</v>
      </c>
      <c r="J1837" s="2">
        <v>184242</v>
      </c>
      <c r="K1837" s="2">
        <v>184.24</v>
      </c>
      <c r="L1837" s="2">
        <v>73696.800000000003</v>
      </c>
      <c r="M1837" s="2">
        <v>110545.2</v>
      </c>
      <c r="N1837" s="2">
        <v>110.55</v>
      </c>
      <c r="O1837" s="3">
        <v>45494</v>
      </c>
      <c r="P1837" t="s">
        <v>49</v>
      </c>
      <c r="Q1837" t="s">
        <v>26</v>
      </c>
      <c r="R1837">
        <v>2024</v>
      </c>
      <c r="S1837" t="s">
        <v>413</v>
      </c>
      <c r="T1837" t="s">
        <v>58</v>
      </c>
      <c r="U1837" t="s">
        <v>41</v>
      </c>
    </row>
    <row r="1838" spans="1:21" x14ac:dyDescent="0.3">
      <c r="A1838" t="s">
        <v>30</v>
      </c>
      <c r="B1838" t="s">
        <v>486</v>
      </c>
      <c r="C1838" t="s">
        <v>67</v>
      </c>
      <c r="D1838" t="s">
        <v>24</v>
      </c>
      <c r="E1838" s="2">
        <v>1133.0899999999999</v>
      </c>
      <c r="F1838" s="2">
        <v>3</v>
      </c>
      <c r="G1838" s="2">
        <v>15</v>
      </c>
      <c r="H1838" s="2">
        <v>16996.349999999999</v>
      </c>
      <c r="I1838">
        <v>0</v>
      </c>
      <c r="J1838" s="2">
        <v>16996.349999999999</v>
      </c>
      <c r="K1838" s="2">
        <v>17</v>
      </c>
      <c r="L1838" s="2">
        <v>3399.27</v>
      </c>
      <c r="M1838" s="2">
        <v>13597.08</v>
      </c>
      <c r="N1838" s="2">
        <v>13.6</v>
      </c>
      <c r="O1838" s="3">
        <v>45494</v>
      </c>
      <c r="P1838" t="s">
        <v>49</v>
      </c>
      <c r="Q1838" t="s">
        <v>26</v>
      </c>
      <c r="R1838">
        <v>2024</v>
      </c>
      <c r="S1838" t="s">
        <v>487</v>
      </c>
      <c r="T1838" t="s">
        <v>70</v>
      </c>
      <c r="U1838" t="s">
        <v>46</v>
      </c>
    </row>
    <row r="1839" spans="1:21" x14ac:dyDescent="0.3">
      <c r="A1839" t="s">
        <v>30</v>
      </c>
      <c r="B1839" t="s">
        <v>452</v>
      </c>
      <c r="C1839" t="s">
        <v>23</v>
      </c>
      <c r="D1839" t="s">
        <v>158</v>
      </c>
      <c r="E1839" s="2">
        <v>784.03</v>
      </c>
      <c r="F1839" s="2">
        <v>5</v>
      </c>
      <c r="G1839" s="2">
        <v>15</v>
      </c>
      <c r="H1839" s="2">
        <v>11760.45</v>
      </c>
      <c r="I1839">
        <v>1176.05</v>
      </c>
      <c r="J1839" s="2">
        <v>10584.4</v>
      </c>
      <c r="K1839" s="2">
        <v>10.58</v>
      </c>
      <c r="L1839" s="2">
        <v>3920.15</v>
      </c>
      <c r="M1839" s="2">
        <v>6664.25</v>
      </c>
      <c r="N1839" s="2">
        <v>6.66</v>
      </c>
      <c r="O1839" s="3">
        <v>45494</v>
      </c>
      <c r="P1839" t="s">
        <v>49</v>
      </c>
      <c r="Q1839" t="s">
        <v>26</v>
      </c>
      <c r="R1839">
        <v>2024</v>
      </c>
      <c r="S1839" t="s">
        <v>453</v>
      </c>
      <c r="T1839" t="s">
        <v>28</v>
      </c>
      <c r="U1839" t="s">
        <v>65</v>
      </c>
    </row>
    <row r="1840" spans="1:21" x14ac:dyDescent="0.3">
      <c r="A1840" t="s">
        <v>47</v>
      </c>
      <c r="B1840" t="s">
        <v>394</v>
      </c>
      <c r="C1840" t="s">
        <v>95</v>
      </c>
      <c r="D1840" t="s">
        <v>158</v>
      </c>
      <c r="E1840" s="2">
        <v>1778.01</v>
      </c>
      <c r="F1840" s="2">
        <v>260</v>
      </c>
      <c r="G1840" s="2">
        <v>12</v>
      </c>
      <c r="H1840" s="2">
        <v>21336.12</v>
      </c>
      <c r="I1840">
        <v>2133.61</v>
      </c>
      <c r="J1840" s="2">
        <v>19202.509999999998</v>
      </c>
      <c r="K1840" s="2">
        <v>19.2</v>
      </c>
      <c r="L1840" s="2">
        <v>462282.6</v>
      </c>
      <c r="M1840" s="2">
        <v>-443080.09</v>
      </c>
      <c r="N1840" s="2">
        <v>-443.08</v>
      </c>
      <c r="O1840" s="3">
        <v>45495</v>
      </c>
      <c r="P1840" t="s">
        <v>49</v>
      </c>
      <c r="Q1840" t="s">
        <v>26</v>
      </c>
      <c r="R1840">
        <v>2024</v>
      </c>
      <c r="S1840" t="s">
        <v>395</v>
      </c>
      <c r="T1840" t="s">
        <v>97</v>
      </c>
      <c r="U1840" t="s">
        <v>54</v>
      </c>
    </row>
    <row r="1841" spans="1:21" x14ac:dyDescent="0.3">
      <c r="A1841" t="s">
        <v>42</v>
      </c>
      <c r="B1841" t="s">
        <v>450</v>
      </c>
      <c r="C1841" t="s">
        <v>56</v>
      </c>
      <c r="D1841" t="s">
        <v>68</v>
      </c>
      <c r="E1841" s="2">
        <v>1314.54</v>
      </c>
      <c r="F1841" s="2">
        <v>120</v>
      </c>
      <c r="G1841" s="2">
        <v>350</v>
      </c>
      <c r="H1841" s="2">
        <v>460089</v>
      </c>
      <c r="I1841">
        <v>23004.45</v>
      </c>
      <c r="J1841" s="2">
        <v>437084.55</v>
      </c>
      <c r="K1841" s="2">
        <v>437.08</v>
      </c>
      <c r="L1841" s="2">
        <v>157744.79999999999</v>
      </c>
      <c r="M1841" s="2">
        <v>279339.75</v>
      </c>
      <c r="N1841" s="2">
        <v>279.33999999999997</v>
      </c>
      <c r="O1841" s="3">
        <v>45496</v>
      </c>
      <c r="P1841" t="s">
        <v>49</v>
      </c>
      <c r="Q1841" t="s">
        <v>26</v>
      </c>
      <c r="R1841">
        <v>2024</v>
      </c>
      <c r="S1841" t="s">
        <v>451</v>
      </c>
      <c r="T1841" t="s">
        <v>58</v>
      </c>
      <c r="U1841" t="s">
        <v>29</v>
      </c>
    </row>
    <row r="1842" spans="1:21" x14ac:dyDescent="0.3">
      <c r="A1842" t="s">
        <v>30</v>
      </c>
      <c r="B1842" t="s">
        <v>576</v>
      </c>
      <c r="C1842" t="s">
        <v>23</v>
      </c>
      <c r="D1842" t="s">
        <v>68</v>
      </c>
      <c r="E1842" s="2">
        <v>1539.83</v>
      </c>
      <c r="F1842" s="2">
        <v>5</v>
      </c>
      <c r="G1842" s="2">
        <v>15</v>
      </c>
      <c r="H1842" s="2">
        <v>23097.45</v>
      </c>
      <c r="I1842">
        <v>1154.8699999999999</v>
      </c>
      <c r="J1842" s="2">
        <v>21942.58</v>
      </c>
      <c r="K1842" s="2">
        <v>21.94</v>
      </c>
      <c r="L1842" s="2">
        <v>7699.15</v>
      </c>
      <c r="M1842" s="2">
        <v>14243.43</v>
      </c>
      <c r="N1842" s="2">
        <v>14.24</v>
      </c>
      <c r="O1842" s="3">
        <v>45496</v>
      </c>
      <c r="P1842" t="s">
        <v>49</v>
      </c>
      <c r="Q1842" t="s">
        <v>26</v>
      </c>
      <c r="R1842">
        <v>2024</v>
      </c>
      <c r="S1842" t="s">
        <v>577</v>
      </c>
      <c r="T1842" t="s">
        <v>28</v>
      </c>
      <c r="U1842" t="s">
        <v>65</v>
      </c>
    </row>
    <row r="1843" spans="1:21" x14ac:dyDescent="0.3">
      <c r="A1843" t="s">
        <v>30</v>
      </c>
      <c r="B1843" t="s">
        <v>546</v>
      </c>
      <c r="C1843" t="s">
        <v>61</v>
      </c>
      <c r="D1843" t="s">
        <v>158</v>
      </c>
      <c r="E1843" s="2">
        <v>1710.91</v>
      </c>
      <c r="F1843" s="2">
        <v>250</v>
      </c>
      <c r="G1843" s="2">
        <v>15</v>
      </c>
      <c r="H1843" s="2">
        <v>25663.65</v>
      </c>
      <c r="I1843">
        <v>2566.37</v>
      </c>
      <c r="J1843" s="2">
        <v>23097.279999999999</v>
      </c>
      <c r="K1843" s="2">
        <v>23.1</v>
      </c>
      <c r="L1843" s="2">
        <v>427727.5</v>
      </c>
      <c r="M1843" s="2">
        <v>-404630.22</v>
      </c>
      <c r="N1843" s="2">
        <v>-404.63</v>
      </c>
      <c r="O1843" s="3">
        <v>45496</v>
      </c>
      <c r="P1843" t="s">
        <v>49</v>
      </c>
      <c r="Q1843" t="s">
        <v>26</v>
      </c>
      <c r="R1843">
        <v>2024</v>
      </c>
      <c r="S1843" t="s">
        <v>547</v>
      </c>
      <c r="T1843" t="s">
        <v>64</v>
      </c>
      <c r="U1843" t="s">
        <v>59</v>
      </c>
    </row>
    <row r="1844" spans="1:21" x14ac:dyDescent="0.3">
      <c r="A1844" t="s">
        <v>42</v>
      </c>
      <c r="B1844" t="s">
        <v>610</v>
      </c>
      <c r="C1844" t="s">
        <v>32</v>
      </c>
      <c r="D1844" t="s">
        <v>24</v>
      </c>
      <c r="E1844" s="2">
        <v>2088.4499999999998</v>
      </c>
      <c r="F1844" s="2">
        <v>10</v>
      </c>
      <c r="G1844" s="2">
        <v>350</v>
      </c>
      <c r="H1844" s="2">
        <v>730957.5</v>
      </c>
      <c r="I1844">
        <v>0</v>
      </c>
      <c r="J1844" s="2">
        <v>730957.5</v>
      </c>
      <c r="K1844" s="2">
        <v>730.96</v>
      </c>
      <c r="L1844" s="2">
        <v>20884.5</v>
      </c>
      <c r="M1844" s="2">
        <v>710073</v>
      </c>
      <c r="N1844" s="2">
        <v>710.07</v>
      </c>
      <c r="O1844" s="3">
        <v>45497</v>
      </c>
      <c r="P1844" t="s">
        <v>49</v>
      </c>
      <c r="Q1844" t="s">
        <v>26</v>
      </c>
      <c r="R1844">
        <v>2024</v>
      </c>
      <c r="S1844" t="s">
        <v>611</v>
      </c>
      <c r="T1844" t="s">
        <v>36</v>
      </c>
      <c r="U1844" t="s">
        <v>37</v>
      </c>
    </row>
    <row r="1845" spans="1:21" x14ac:dyDescent="0.3">
      <c r="A1845" t="s">
        <v>21</v>
      </c>
      <c r="B1845" t="s">
        <v>538</v>
      </c>
      <c r="C1845" t="s">
        <v>67</v>
      </c>
      <c r="D1845" t="s">
        <v>24</v>
      </c>
      <c r="E1845" s="2">
        <v>1284.8</v>
      </c>
      <c r="F1845" s="2">
        <v>3</v>
      </c>
      <c r="G1845" s="2">
        <v>125</v>
      </c>
      <c r="H1845" s="2">
        <v>160600</v>
      </c>
      <c r="I1845">
        <v>0</v>
      </c>
      <c r="J1845" s="2">
        <v>160600</v>
      </c>
      <c r="K1845" s="2">
        <v>160.6</v>
      </c>
      <c r="L1845" s="2">
        <v>3854.4</v>
      </c>
      <c r="M1845" s="2">
        <v>156745.60000000001</v>
      </c>
      <c r="N1845" s="2">
        <v>156.75</v>
      </c>
      <c r="O1845" s="3">
        <v>45497</v>
      </c>
      <c r="P1845" t="s">
        <v>49</v>
      </c>
      <c r="Q1845" t="s">
        <v>26</v>
      </c>
      <c r="R1845">
        <v>2024</v>
      </c>
      <c r="S1845" t="s">
        <v>539</v>
      </c>
      <c r="T1845" t="s">
        <v>70</v>
      </c>
      <c r="U1845" t="s">
        <v>65</v>
      </c>
    </row>
    <row r="1846" spans="1:21" x14ac:dyDescent="0.3">
      <c r="A1846" t="s">
        <v>47</v>
      </c>
      <c r="B1846" t="s">
        <v>328</v>
      </c>
      <c r="C1846" t="s">
        <v>56</v>
      </c>
      <c r="D1846" t="s">
        <v>24</v>
      </c>
      <c r="E1846" s="2">
        <v>1962.96</v>
      </c>
      <c r="F1846" s="2">
        <v>120</v>
      </c>
      <c r="G1846" s="2">
        <v>12</v>
      </c>
      <c r="H1846" s="2">
        <v>23555.52</v>
      </c>
      <c r="I1846">
        <v>0</v>
      </c>
      <c r="J1846" s="2">
        <v>23555.52</v>
      </c>
      <c r="K1846" s="2">
        <v>23.56</v>
      </c>
      <c r="L1846" s="2">
        <v>235555.20000000001</v>
      </c>
      <c r="M1846" s="2">
        <v>-211999.68</v>
      </c>
      <c r="N1846" s="2">
        <v>-212</v>
      </c>
      <c r="O1846" s="3">
        <v>45497</v>
      </c>
      <c r="P1846" t="s">
        <v>49</v>
      </c>
      <c r="Q1846" t="s">
        <v>26</v>
      </c>
      <c r="R1846">
        <v>2024</v>
      </c>
      <c r="S1846" t="s">
        <v>329</v>
      </c>
      <c r="T1846" t="s">
        <v>58</v>
      </c>
      <c r="U1846" t="s">
        <v>46</v>
      </c>
    </row>
    <row r="1847" spans="1:21" x14ac:dyDescent="0.3">
      <c r="A1847" t="s">
        <v>38</v>
      </c>
      <c r="B1847" t="s">
        <v>568</v>
      </c>
      <c r="C1847" t="s">
        <v>32</v>
      </c>
      <c r="D1847" t="s">
        <v>68</v>
      </c>
      <c r="E1847" s="2">
        <v>908.31</v>
      </c>
      <c r="F1847" s="2">
        <v>10</v>
      </c>
      <c r="G1847" s="2">
        <v>300</v>
      </c>
      <c r="H1847" s="2">
        <v>272493</v>
      </c>
      <c r="I1847">
        <v>13624.65</v>
      </c>
      <c r="J1847" s="2">
        <v>258868.35</v>
      </c>
      <c r="K1847" s="2">
        <v>258.87</v>
      </c>
      <c r="L1847" s="2">
        <v>9083.1</v>
      </c>
      <c r="M1847" s="2">
        <v>249785.25</v>
      </c>
      <c r="N1847" s="2">
        <v>249.79</v>
      </c>
      <c r="O1847" s="3">
        <v>45498</v>
      </c>
      <c r="P1847" t="s">
        <v>49</v>
      </c>
      <c r="Q1847" t="s">
        <v>26</v>
      </c>
      <c r="R1847">
        <v>2024</v>
      </c>
      <c r="S1847" t="s">
        <v>569</v>
      </c>
      <c r="T1847" t="s">
        <v>36</v>
      </c>
      <c r="U1847" t="s">
        <v>41</v>
      </c>
    </row>
    <row r="1848" spans="1:21" x14ac:dyDescent="0.3">
      <c r="A1848" t="s">
        <v>47</v>
      </c>
      <c r="B1848" t="s">
        <v>434</v>
      </c>
      <c r="C1848" t="s">
        <v>32</v>
      </c>
      <c r="D1848" t="s">
        <v>68</v>
      </c>
      <c r="E1848" s="2">
        <v>793.98</v>
      </c>
      <c r="F1848" s="2">
        <v>10</v>
      </c>
      <c r="G1848" s="2">
        <v>12</v>
      </c>
      <c r="H1848" s="2">
        <v>9527.76</v>
      </c>
      <c r="I1848">
        <v>476.39</v>
      </c>
      <c r="J1848" s="2">
        <v>9051.3700000000008</v>
      </c>
      <c r="K1848" s="2">
        <v>9.0500000000000007</v>
      </c>
      <c r="L1848" s="2">
        <v>7939.8</v>
      </c>
      <c r="M1848" s="2">
        <v>1111.57</v>
      </c>
      <c r="N1848" s="2">
        <v>1.1100000000000001</v>
      </c>
      <c r="O1848" s="3">
        <v>45498</v>
      </c>
      <c r="P1848" t="s">
        <v>49</v>
      </c>
      <c r="Q1848" t="s">
        <v>26</v>
      </c>
      <c r="R1848">
        <v>2024</v>
      </c>
      <c r="S1848" t="s">
        <v>435</v>
      </c>
      <c r="T1848" t="s">
        <v>36</v>
      </c>
      <c r="U1848" t="s">
        <v>41</v>
      </c>
    </row>
    <row r="1849" spans="1:21" x14ac:dyDescent="0.3">
      <c r="A1849" t="s">
        <v>21</v>
      </c>
      <c r="B1849" t="s">
        <v>386</v>
      </c>
      <c r="C1849" t="s">
        <v>23</v>
      </c>
      <c r="D1849" t="s">
        <v>68</v>
      </c>
      <c r="E1849" s="2">
        <v>1757.85</v>
      </c>
      <c r="F1849" s="2">
        <v>5</v>
      </c>
      <c r="G1849" s="2">
        <v>125</v>
      </c>
      <c r="H1849" s="2">
        <v>219731.25</v>
      </c>
      <c r="I1849">
        <v>10986.56</v>
      </c>
      <c r="J1849" s="2">
        <v>208744.69</v>
      </c>
      <c r="K1849" s="2">
        <v>208.74</v>
      </c>
      <c r="L1849" s="2">
        <v>8789.25</v>
      </c>
      <c r="M1849" s="2">
        <v>199955.44</v>
      </c>
      <c r="N1849" s="2">
        <v>199.96</v>
      </c>
      <c r="O1849" s="3">
        <v>45499</v>
      </c>
      <c r="P1849" t="s">
        <v>49</v>
      </c>
      <c r="Q1849" t="s">
        <v>26</v>
      </c>
      <c r="R1849">
        <v>2024</v>
      </c>
      <c r="S1849" t="s">
        <v>387</v>
      </c>
      <c r="T1849" t="s">
        <v>28</v>
      </c>
      <c r="U1849" t="s">
        <v>37</v>
      </c>
    </row>
    <row r="1850" spans="1:21" x14ac:dyDescent="0.3">
      <c r="A1850" t="s">
        <v>30</v>
      </c>
      <c r="B1850" t="s">
        <v>434</v>
      </c>
      <c r="C1850" t="s">
        <v>56</v>
      </c>
      <c r="D1850" t="s">
        <v>228</v>
      </c>
      <c r="E1850" s="2">
        <v>860.22</v>
      </c>
      <c r="F1850" s="2">
        <v>120</v>
      </c>
      <c r="G1850" s="2">
        <v>15</v>
      </c>
      <c r="H1850" s="2">
        <v>12903.3</v>
      </c>
      <c r="I1850">
        <v>1935.49</v>
      </c>
      <c r="J1850" s="2">
        <v>10967.81</v>
      </c>
      <c r="K1850" s="2">
        <v>10.97</v>
      </c>
      <c r="L1850" s="2">
        <v>103226.4</v>
      </c>
      <c r="M1850" s="2">
        <v>-92258.59</v>
      </c>
      <c r="N1850" s="2">
        <v>-92.26</v>
      </c>
      <c r="O1850" s="3">
        <v>45499</v>
      </c>
      <c r="P1850" t="s">
        <v>49</v>
      </c>
      <c r="Q1850" t="s">
        <v>26</v>
      </c>
      <c r="R1850">
        <v>2024</v>
      </c>
      <c r="S1850" t="s">
        <v>435</v>
      </c>
      <c r="T1850" t="s">
        <v>58</v>
      </c>
      <c r="U1850" t="s">
        <v>54</v>
      </c>
    </row>
    <row r="1851" spans="1:21" x14ac:dyDescent="0.3">
      <c r="A1851" t="s">
        <v>47</v>
      </c>
      <c r="B1851" t="s">
        <v>404</v>
      </c>
      <c r="C1851" t="s">
        <v>67</v>
      </c>
      <c r="D1851" t="s">
        <v>228</v>
      </c>
      <c r="E1851" s="2">
        <v>1817.58</v>
      </c>
      <c r="F1851" s="2">
        <v>3</v>
      </c>
      <c r="G1851" s="2">
        <v>12</v>
      </c>
      <c r="H1851" s="2">
        <v>21810.959999999999</v>
      </c>
      <c r="I1851">
        <v>3271.64</v>
      </c>
      <c r="J1851" s="2">
        <v>18539.32</v>
      </c>
      <c r="K1851" s="2">
        <v>18.54</v>
      </c>
      <c r="L1851" s="2">
        <v>5452.74</v>
      </c>
      <c r="M1851" s="2">
        <v>13086.58</v>
      </c>
      <c r="N1851" s="2">
        <v>13.09</v>
      </c>
      <c r="O1851" s="3">
        <v>45499</v>
      </c>
      <c r="P1851" t="s">
        <v>49</v>
      </c>
      <c r="Q1851" t="s">
        <v>26</v>
      </c>
      <c r="R1851">
        <v>2024</v>
      </c>
      <c r="S1851" t="s">
        <v>405</v>
      </c>
      <c r="T1851" t="s">
        <v>70</v>
      </c>
      <c r="U1851" t="s">
        <v>37</v>
      </c>
    </row>
    <row r="1852" spans="1:21" x14ac:dyDescent="0.3">
      <c r="A1852" t="s">
        <v>30</v>
      </c>
      <c r="B1852" t="s">
        <v>494</v>
      </c>
      <c r="C1852" t="s">
        <v>32</v>
      </c>
      <c r="D1852" t="s">
        <v>68</v>
      </c>
      <c r="E1852" s="2">
        <v>787.52</v>
      </c>
      <c r="F1852" s="2">
        <v>10</v>
      </c>
      <c r="G1852" s="2">
        <v>15</v>
      </c>
      <c r="H1852" s="2">
        <v>11812.8</v>
      </c>
      <c r="I1852">
        <v>590.64</v>
      </c>
      <c r="J1852" s="2">
        <v>11222.16</v>
      </c>
      <c r="K1852" s="2">
        <v>11.22</v>
      </c>
      <c r="L1852" s="2">
        <v>7875.2</v>
      </c>
      <c r="M1852" s="2">
        <v>3346.96</v>
      </c>
      <c r="N1852" s="2">
        <v>3.35</v>
      </c>
      <c r="O1852" s="3">
        <v>45500</v>
      </c>
      <c r="P1852" t="s">
        <v>49</v>
      </c>
      <c r="Q1852" t="s">
        <v>26</v>
      </c>
      <c r="R1852">
        <v>2024</v>
      </c>
      <c r="S1852" t="s">
        <v>495</v>
      </c>
      <c r="T1852" t="s">
        <v>36</v>
      </c>
      <c r="U1852" t="s">
        <v>59</v>
      </c>
    </row>
    <row r="1853" spans="1:21" x14ac:dyDescent="0.3">
      <c r="A1853" t="s">
        <v>38</v>
      </c>
      <c r="B1853" t="s">
        <v>518</v>
      </c>
      <c r="C1853" t="s">
        <v>67</v>
      </c>
      <c r="D1853" t="s">
        <v>228</v>
      </c>
      <c r="E1853" s="2">
        <v>981.59</v>
      </c>
      <c r="F1853" s="2">
        <v>3</v>
      </c>
      <c r="G1853" s="2">
        <v>300</v>
      </c>
      <c r="H1853" s="2">
        <v>294477</v>
      </c>
      <c r="I1853">
        <v>44171.55</v>
      </c>
      <c r="J1853" s="2">
        <v>250305.45</v>
      </c>
      <c r="K1853" s="2">
        <v>250.31</v>
      </c>
      <c r="L1853" s="2">
        <v>2944.77</v>
      </c>
      <c r="M1853" s="2">
        <v>247360.68</v>
      </c>
      <c r="N1853" s="2">
        <v>247.36</v>
      </c>
      <c r="O1853" s="3">
        <v>45501</v>
      </c>
      <c r="P1853" t="s">
        <v>49</v>
      </c>
      <c r="Q1853" t="s">
        <v>26</v>
      </c>
      <c r="R1853">
        <v>2024</v>
      </c>
      <c r="S1853" t="s">
        <v>519</v>
      </c>
      <c r="T1853" t="s">
        <v>70</v>
      </c>
      <c r="U1853" t="s">
        <v>46</v>
      </c>
    </row>
    <row r="1854" spans="1:21" x14ac:dyDescent="0.3">
      <c r="A1854" t="s">
        <v>47</v>
      </c>
      <c r="B1854" t="s">
        <v>352</v>
      </c>
      <c r="C1854" t="s">
        <v>67</v>
      </c>
      <c r="D1854" t="s">
        <v>68</v>
      </c>
      <c r="E1854" s="2">
        <v>1781.65</v>
      </c>
      <c r="F1854" s="2">
        <v>3</v>
      </c>
      <c r="G1854" s="2">
        <v>12</v>
      </c>
      <c r="H1854" s="2">
        <v>21379.8</v>
      </c>
      <c r="I1854">
        <v>1068.99</v>
      </c>
      <c r="J1854" s="2">
        <v>20310.810000000001</v>
      </c>
      <c r="K1854" s="2">
        <v>20.309999999999999</v>
      </c>
      <c r="L1854" s="2">
        <v>5344.95</v>
      </c>
      <c r="M1854" s="2">
        <v>14965.86</v>
      </c>
      <c r="N1854" s="2">
        <v>14.97</v>
      </c>
      <c r="O1854" s="3">
        <v>45501</v>
      </c>
      <c r="P1854" t="s">
        <v>49</v>
      </c>
      <c r="Q1854" t="s">
        <v>26</v>
      </c>
      <c r="R1854">
        <v>2024</v>
      </c>
      <c r="S1854" t="s">
        <v>353</v>
      </c>
      <c r="T1854" t="s">
        <v>70</v>
      </c>
      <c r="U1854" t="s">
        <v>51</v>
      </c>
    </row>
    <row r="1855" spans="1:21" x14ac:dyDescent="0.3">
      <c r="A1855" t="s">
        <v>38</v>
      </c>
      <c r="B1855" t="s">
        <v>566</v>
      </c>
      <c r="C1855" t="s">
        <v>32</v>
      </c>
      <c r="D1855" t="s">
        <v>24</v>
      </c>
      <c r="E1855" s="2">
        <v>703.57</v>
      </c>
      <c r="F1855" s="2">
        <v>10</v>
      </c>
      <c r="G1855" s="2">
        <v>300</v>
      </c>
      <c r="H1855" s="2">
        <v>211071</v>
      </c>
      <c r="I1855">
        <v>0</v>
      </c>
      <c r="J1855" s="2">
        <v>211071</v>
      </c>
      <c r="K1855" s="2">
        <v>211.07</v>
      </c>
      <c r="L1855" s="2">
        <v>7035.7</v>
      </c>
      <c r="M1855" s="2">
        <v>204035.3</v>
      </c>
      <c r="N1855" s="2">
        <v>204.04</v>
      </c>
      <c r="O1855" s="3">
        <v>45501</v>
      </c>
      <c r="P1855" t="s">
        <v>49</v>
      </c>
      <c r="Q1855" t="s">
        <v>26</v>
      </c>
      <c r="R1855">
        <v>2024</v>
      </c>
      <c r="S1855" t="s">
        <v>567</v>
      </c>
      <c r="T1855" t="s">
        <v>36</v>
      </c>
      <c r="U1855" t="s">
        <v>51</v>
      </c>
    </row>
    <row r="1856" spans="1:21" x14ac:dyDescent="0.3">
      <c r="A1856" t="s">
        <v>47</v>
      </c>
      <c r="B1856" t="s">
        <v>398</v>
      </c>
      <c r="C1856" t="s">
        <v>67</v>
      </c>
      <c r="D1856" t="s">
        <v>228</v>
      </c>
      <c r="E1856" s="2">
        <v>813.86</v>
      </c>
      <c r="F1856" s="2">
        <v>3</v>
      </c>
      <c r="G1856" s="2">
        <v>12</v>
      </c>
      <c r="H1856" s="2">
        <v>9766.32</v>
      </c>
      <c r="I1856">
        <v>1464.95</v>
      </c>
      <c r="J1856" s="2">
        <v>8301.3700000000008</v>
      </c>
      <c r="K1856" s="2">
        <v>8.3000000000000007</v>
      </c>
      <c r="L1856" s="2">
        <v>2441.58</v>
      </c>
      <c r="M1856" s="2">
        <v>5859.79</v>
      </c>
      <c r="N1856" s="2">
        <v>5.86</v>
      </c>
      <c r="O1856" s="3">
        <v>45502</v>
      </c>
      <c r="P1856" t="s">
        <v>49</v>
      </c>
      <c r="Q1856" t="s">
        <v>26</v>
      </c>
      <c r="R1856">
        <v>2024</v>
      </c>
      <c r="S1856" t="s">
        <v>399</v>
      </c>
      <c r="T1856" t="s">
        <v>70</v>
      </c>
      <c r="U1856" t="s">
        <v>37</v>
      </c>
    </row>
    <row r="1857" spans="1:21" x14ac:dyDescent="0.3">
      <c r="A1857" t="s">
        <v>47</v>
      </c>
      <c r="B1857" t="s">
        <v>560</v>
      </c>
      <c r="C1857" t="s">
        <v>23</v>
      </c>
      <c r="D1857" t="s">
        <v>68</v>
      </c>
      <c r="E1857" s="2">
        <v>1262.92</v>
      </c>
      <c r="F1857" s="2">
        <v>5</v>
      </c>
      <c r="G1857" s="2">
        <v>12</v>
      </c>
      <c r="H1857" s="2">
        <v>15155.04</v>
      </c>
      <c r="I1857">
        <v>757.75</v>
      </c>
      <c r="J1857" s="2">
        <v>14397.29</v>
      </c>
      <c r="K1857" s="2">
        <v>14.4</v>
      </c>
      <c r="L1857" s="2">
        <v>6314.6</v>
      </c>
      <c r="M1857" s="2">
        <v>8082.69</v>
      </c>
      <c r="N1857" s="2">
        <v>8.08</v>
      </c>
      <c r="O1857" s="3">
        <v>45502</v>
      </c>
      <c r="P1857" t="s">
        <v>49</v>
      </c>
      <c r="Q1857" t="s">
        <v>26</v>
      </c>
      <c r="R1857">
        <v>2024</v>
      </c>
      <c r="S1857" t="s">
        <v>561</v>
      </c>
      <c r="T1857" t="s">
        <v>28</v>
      </c>
      <c r="U1857" t="s">
        <v>54</v>
      </c>
    </row>
    <row r="1858" spans="1:21" x14ac:dyDescent="0.3">
      <c r="A1858" t="s">
        <v>47</v>
      </c>
      <c r="B1858" t="s">
        <v>420</v>
      </c>
      <c r="C1858" t="s">
        <v>61</v>
      </c>
      <c r="D1858" t="s">
        <v>68</v>
      </c>
      <c r="E1858" s="2">
        <v>982.73</v>
      </c>
      <c r="F1858" s="2">
        <v>250</v>
      </c>
      <c r="G1858" s="2">
        <v>12</v>
      </c>
      <c r="H1858" s="2">
        <v>11792.76</v>
      </c>
      <c r="I1858">
        <v>589.64</v>
      </c>
      <c r="J1858" s="2">
        <v>11203.12</v>
      </c>
      <c r="K1858" s="2">
        <v>11.2</v>
      </c>
      <c r="L1858" s="2">
        <v>245682.5</v>
      </c>
      <c r="M1858" s="2">
        <v>-234479.38</v>
      </c>
      <c r="N1858" s="2">
        <v>-234.48</v>
      </c>
      <c r="O1858" s="3">
        <v>45503</v>
      </c>
      <c r="P1858" t="s">
        <v>49</v>
      </c>
      <c r="Q1858" t="s">
        <v>26</v>
      </c>
      <c r="R1858">
        <v>2024</v>
      </c>
      <c r="S1858" t="s">
        <v>421</v>
      </c>
      <c r="T1858" t="s">
        <v>64</v>
      </c>
      <c r="U1858" t="s">
        <v>54</v>
      </c>
    </row>
    <row r="1859" spans="1:21" x14ac:dyDescent="0.3">
      <c r="A1859" t="s">
        <v>42</v>
      </c>
      <c r="B1859" t="s">
        <v>440</v>
      </c>
      <c r="C1859" t="s">
        <v>95</v>
      </c>
      <c r="D1859" t="s">
        <v>228</v>
      </c>
      <c r="E1859" s="2">
        <v>2421.27</v>
      </c>
      <c r="F1859" s="2">
        <v>260</v>
      </c>
      <c r="G1859" s="2">
        <v>350</v>
      </c>
      <c r="H1859" s="2">
        <v>847444.5</v>
      </c>
      <c r="I1859">
        <v>127116.67</v>
      </c>
      <c r="J1859" s="2">
        <v>720327.83</v>
      </c>
      <c r="K1859" s="2">
        <v>720.33</v>
      </c>
      <c r="L1859" s="2">
        <v>629530.19999999995</v>
      </c>
      <c r="M1859" s="2">
        <v>90797.63</v>
      </c>
      <c r="N1859" s="2">
        <v>90.8</v>
      </c>
      <c r="O1859" s="3">
        <v>45504</v>
      </c>
      <c r="P1859" t="s">
        <v>49</v>
      </c>
      <c r="Q1859" t="s">
        <v>26</v>
      </c>
      <c r="R1859">
        <v>2024</v>
      </c>
      <c r="S1859" t="s">
        <v>441</v>
      </c>
      <c r="T1859" t="s">
        <v>97</v>
      </c>
      <c r="U1859" t="s">
        <v>59</v>
      </c>
    </row>
    <row r="1860" spans="1:21" x14ac:dyDescent="0.3">
      <c r="A1860" t="s">
        <v>21</v>
      </c>
      <c r="B1860" t="s">
        <v>424</v>
      </c>
      <c r="C1860" t="s">
        <v>32</v>
      </c>
      <c r="D1860" t="s">
        <v>68</v>
      </c>
      <c r="E1860" s="2">
        <v>2789.77</v>
      </c>
      <c r="F1860" s="2">
        <v>10</v>
      </c>
      <c r="G1860" s="2">
        <v>125</v>
      </c>
      <c r="H1860" s="2">
        <v>348721.25</v>
      </c>
      <c r="I1860">
        <v>17436.060000000001</v>
      </c>
      <c r="J1860" s="2">
        <v>331285.19</v>
      </c>
      <c r="K1860" s="2">
        <v>331.29</v>
      </c>
      <c r="L1860" s="2">
        <v>27897.7</v>
      </c>
      <c r="M1860" s="2">
        <v>303387.49</v>
      </c>
      <c r="N1860" s="2">
        <v>303.39</v>
      </c>
      <c r="O1860" s="3">
        <v>45504</v>
      </c>
      <c r="P1860" t="s">
        <v>49</v>
      </c>
      <c r="Q1860" t="s">
        <v>26</v>
      </c>
      <c r="R1860">
        <v>2024</v>
      </c>
      <c r="S1860" t="s">
        <v>425</v>
      </c>
      <c r="T1860" t="s">
        <v>36</v>
      </c>
      <c r="U1860" t="s">
        <v>65</v>
      </c>
    </row>
    <row r="1861" spans="1:21" x14ac:dyDescent="0.3">
      <c r="A1861" t="s">
        <v>42</v>
      </c>
      <c r="B1861" t="s">
        <v>338</v>
      </c>
      <c r="C1861" t="s">
        <v>32</v>
      </c>
      <c r="D1861" t="s">
        <v>158</v>
      </c>
      <c r="E1861" s="2">
        <v>2275.0700000000002</v>
      </c>
      <c r="F1861" s="2">
        <v>10</v>
      </c>
      <c r="G1861" s="2">
        <v>350</v>
      </c>
      <c r="H1861" s="2">
        <v>796274.5</v>
      </c>
      <c r="I1861">
        <v>79627.45</v>
      </c>
      <c r="J1861" s="2">
        <v>716647.05</v>
      </c>
      <c r="K1861" s="2">
        <v>716.65</v>
      </c>
      <c r="L1861" s="2">
        <v>22750.7</v>
      </c>
      <c r="M1861" s="2">
        <v>693896.35</v>
      </c>
      <c r="N1861" s="2">
        <v>693.9</v>
      </c>
      <c r="O1861" s="3">
        <v>45504</v>
      </c>
      <c r="P1861" t="s">
        <v>49</v>
      </c>
      <c r="Q1861" t="s">
        <v>26</v>
      </c>
      <c r="R1861">
        <v>2024</v>
      </c>
      <c r="S1861" t="s">
        <v>339</v>
      </c>
      <c r="T1861" t="s">
        <v>36</v>
      </c>
      <c r="U1861" t="s">
        <v>59</v>
      </c>
    </row>
    <row r="1862" spans="1:21" x14ac:dyDescent="0.3">
      <c r="A1862" t="s">
        <v>30</v>
      </c>
      <c r="B1862" t="s">
        <v>348</v>
      </c>
      <c r="C1862" t="s">
        <v>56</v>
      </c>
      <c r="D1862" t="s">
        <v>158</v>
      </c>
      <c r="E1862" s="2">
        <v>1325.83</v>
      </c>
      <c r="F1862" s="2">
        <v>120</v>
      </c>
      <c r="G1862" s="2">
        <v>15</v>
      </c>
      <c r="H1862" s="2">
        <v>19887.45</v>
      </c>
      <c r="I1862">
        <v>1988.75</v>
      </c>
      <c r="J1862" s="2">
        <v>17898.7</v>
      </c>
      <c r="K1862" s="2">
        <v>17.899999999999999</v>
      </c>
      <c r="L1862" s="2">
        <v>159099.6</v>
      </c>
      <c r="M1862" s="2">
        <v>-141200.9</v>
      </c>
      <c r="N1862" s="2">
        <v>-141.19999999999999</v>
      </c>
      <c r="O1862" s="3">
        <v>45505</v>
      </c>
      <c r="P1862" t="s">
        <v>44</v>
      </c>
      <c r="Q1862" t="s">
        <v>26</v>
      </c>
      <c r="R1862">
        <v>2024</v>
      </c>
      <c r="S1862" t="s">
        <v>349</v>
      </c>
      <c r="T1862" t="s">
        <v>58</v>
      </c>
      <c r="U1862" t="s">
        <v>41</v>
      </c>
    </row>
    <row r="1863" spans="1:21" x14ac:dyDescent="0.3">
      <c r="A1863" t="s">
        <v>38</v>
      </c>
      <c r="B1863" t="s">
        <v>548</v>
      </c>
      <c r="C1863" t="s">
        <v>61</v>
      </c>
      <c r="D1863" t="s">
        <v>158</v>
      </c>
      <c r="E1863" s="2">
        <v>384.14</v>
      </c>
      <c r="F1863" s="2">
        <v>250</v>
      </c>
      <c r="G1863" s="2">
        <v>300</v>
      </c>
      <c r="H1863" s="2">
        <v>115242</v>
      </c>
      <c r="I1863">
        <v>11524.2</v>
      </c>
      <c r="J1863" s="2">
        <v>103717.8</v>
      </c>
      <c r="K1863" s="2">
        <v>103.72</v>
      </c>
      <c r="L1863" s="2">
        <v>96035</v>
      </c>
      <c r="M1863" s="2">
        <v>7682.8</v>
      </c>
      <c r="N1863" s="2">
        <v>7.68</v>
      </c>
      <c r="O1863" s="3">
        <v>45505</v>
      </c>
      <c r="P1863" t="s">
        <v>44</v>
      </c>
      <c r="Q1863" t="s">
        <v>26</v>
      </c>
      <c r="R1863">
        <v>2024</v>
      </c>
      <c r="S1863" t="s">
        <v>549</v>
      </c>
      <c r="T1863" t="s">
        <v>64</v>
      </c>
      <c r="U1863" t="s">
        <v>29</v>
      </c>
    </row>
    <row r="1864" spans="1:21" x14ac:dyDescent="0.3">
      <c r="A1864" t="s">
        <v>47</v>
      </c>
      <c r="B1864" t="s">
        <v>394</v>
      </c>
      <c r="C1864" t="s">
        <v>67</v>
      </c>
      <c r="D1864" t="s">
        <v>158</v>
      </c>
      <c r="E1864" s="2">
        <v>1139.1500000000001</v>
      </c>
      <c r="F1864" s="2">
        <v>3</v>
      </c>
      <c r="G1864" s="2">
        <v>12</v>
      </c>
      <c r="H1864" s="2">
        <v>13669.8</v>
      </c>
      <c r="I1864">
        <v>1366.98</v>
      </c>
      <c r="J1864" s="2">
        <v>12302.82</v>
      </c>
      <c r="K1864" s="2">
        <v>12.3</v>
      </c>
      <c r="L1864" s="2">
        <v>3417.45</v>
      </c>
      <c r="M1864" s="2">
        <v>8885.3700000000008</v>
      </c>
      <c r="N1864" s="2">
        <v>8.89</v>
      </c>
      <c r="O1864" s="3">
        <v>45506</v>
      </c>
      <c r="P1864" t="s">
        <v>44</v>
      </c>
      <c r="Q1864" t="s">
        <v>26</v>
      </c>
      <c r="R1864">
        <v>2024</v>
      </c>
      <c r="S1864" t="s">
        <v>395</v>
      </c>
      <c r="T1864" t="s">
        <v>70</v>
      </c>
      <c r="U1864" t="s">
        <v>65</v>
      </c>
    </row>
    <row r="1865" spans="1:21" x14ac:dyDescent="0.3">
      <c r="A1865" t="s">
        <v>42</v>
      </c>
      <c r="B1865" t="s">
        <v>370</v>
      </c>
      <c r="C1865" t="s">
        <v>56</v>
      </c>
      <c r="D1865" t="s">
        <v>228</v>
      </c>
      <c r="E1865" s="2">
        <v>1951.06</v>
      </c>
      <c r="F1865" s="2">
        <v>120</v>
      </c>
      <c r="G1865" s="2">
        <v>350</v>
      </c>
      <c r="H1865" s="2">
        <v>682871</v>
      </c>
      <c r="I1865">
        <v>102430.65</v>
      </c>
      <c r="J1865" s="2">
        <v>580440.35</v>
      </c>
      <c r="K1865" s="2">
        <v>580.44000000000005</v>
      </c>
      <c r="L1865" s="2">
        <v>234127.2</v>
      </c>
      <c r="M1865" s="2">
        <v>346313.15</v>
      </c>
      <c r="N1865" s="2">
        <v>346.31</v>
      </c>
      <c r="O1865" s="3">
        <v>45506</v>
      </c>
      <c r="P1865" t="s">
        <v>44</v>
      </c>
      <c r="Q1865" t="s">
        <v>26</v>
      </c>
      <c r="R1865">
        <v>2024</v>
      </c>
      <c r="S1865" t="s">
        <v>371</v>
      </c>
      <c r="T1865" t="s">
        <v>58</v>
      </c>
      <c r="U1865" t="s">
        <v>59</v>
      </c>
    </row>
    <row r="1866" spans="1:21" x14ac:dyDescent="0.3">
      <c r="A1866" t="s">
        <v>30</v>
      </c>
      <c r="B1866" t="s">
        <v>384</v>
      </c>
      <c r="C1866" t="s">
        <v>61</v>
      </c>
      <c r="D1866" t="s">
        <v>68</v>
      </c>
      <c r="E1866" s="2">
        <v>898.44</v>
      </c>
      <c r="F1866" s="2">
        <v>250</v>
      </c>
      <c r="G1866" s="2">
        <v>15</v>
      </c>
      <c r="H1866" s="2">
        <v>13476.6</v>
      </c>
      <c r="I1866">
        <v>673.83</v>
      </c>
      <c r="J1866" s="2">
        <v>12802.77</v>
      </c>
      <c r="K1866" s="2">
        <v>12.8</v>
      </c>
      <c r="L1866" s="2">
        <v>224610</v>
      </c>
      <c r="M1866" s="2">
        <v>-211807.23</v>
      </c>
      <c r="N1866" s="2">
        <v>-211.81</v>
      </c>
      <c r="O1866" s="3">
        <v>45506</v>
      </c>
      <c r="P1866" t="s">
        <v>44</v>
      </c>
      <c r="Q1866" t="s">
        <v>26</v>
      </c>
      <c r="R1866">
        <v>2024</v>
      </c>
      <c r="S1866" t="s">
        <v>385</v>
      </c>
      <c r="T1866" t="s">
        <v>64</v>
      </c>
      <c r="U1866" t="s">
        <v>37</v>
      </c>
    </row>
    <row r="1867" spans="1:21" x14ac:dyDescent="0.3">
      <c r="A1867" t="s">
        <v>21</v>
      </c>
      <c r="B1867" t="s">
        <v>538</v>
      </c>
      <c r="C1867" t="s">
        <v>56</v>
      </c>
      <c r="D1867" t="s">
        <v>24</v>
      </c>
      <c r="E1867" s="2">
        <v>2571.75</v>
      </c>
      <c r="F1867" s="2">
        <v>120</v>
      </c>
      <c r="G1867" s="2">
        <v>125</v>
      </c>
      <c r="H1867" s="2">
        <v>321468.75</v>
      </c>
      <c r="I1867">
        <v>0</v>
      </c>
      <c r="J1867" s="2">
        <v>321468.75</v>
      </c>
      <c r="K1867" s="2">
        <v>321.47000000000003</v>
      </c>
      <c r="L1867" s="2">
        <v>308610</v>
      </c>
      <c r="M1867" s="2">
        <v>12858.75</v>
      </c>
      <c r="N1867" s="2">
        <v>12.86</v>
      </c>
      <c r="O1867" s="3">
        <v>45506</v>
      </c>
      <c r="P1867" t="s">
        <v>44</v>
      </c>
      <c r="Q1867" t="s">
        <v>26</v>
      </c>
      <c r="R1867">
        <v>2024</v>
      </c>
      <c r="S1867" t="s">
        <v>539</v>
      </c>
      <c r="T1867" t="s">
        <v>58</v>
      </c>
      <c r="U1867" t="s">
        <v>46</v>
      </c>
    </row>
    <row r="1868" spans="1:21" x14ac:dyDescent="0.3">
      <c r="A1868" t="s">
        <v>21</v>
      </c>
      <c r="B1868" t="s">
        <v>340</v>
      </c>
      <c r="C1868" t="s">
        <v>23</v>
      </c>
      <c r="D1868" t="s">
        <v>158</v>
      </c>
      <c r="E1868" s="2">
        <v>1076.56</v>
      </c>
      <c r="F1868" s="2">
        <v>5</v>
      </c>
      <c r="G1868" s="2">
        <v>125</v>
      </c>
      <c r="H1868" s="2">
        <v>134570</v>
      </c>
      <c r="I1868">
        <v>13457</v>
      </c>
      <c r="J1868" s="2">
        <v>121113</v>
      </c>
      <c r="K1868" s="2">
        <v>121.11</v>
      </c>
      <c r="L1868" s="2">
        <v>5382.8</v>
      </c>
      <c r="M1868" s="2">
        <v>115730.2</v>
      </c>
      <c r="N1868" s="2">
        <v>115.73</v>
      </c>
      <c r="O1868" s="3">
        <v>45508</v>
      </c>
      <c r="P1868" t="s">
        <v>44</v>
      </c>
      <c r="Q1868" t="s">
        <v>26</v>
      </c>
      <c r="R1868">
        <v>2024</v>
      </c>
      <c r="S1868" t="s">
        <v>341</v>
      </c>
      <c r="T1868" t="s">
        <v>28</v>
      </c>
      <c r="U1868" t="s">
        <v>46</v>
      </c>
    </row>
    <row r="1869" spans="1:21" x14ac:dyDescent="0.3">
      <c r="A1869" t="s">
        <v>30</v>
      </c>
      <c r="B1869" t="s">
        <v>432</v>
      </c>
      <c r="C1869" t="s">
        <v>95</v>
      </c>
      <c r="D1869" t="s">
        <v>158</v>
      </c>
      <c r="E1869" s="2">
        <v>875.04</v>
      </c>
      <c r="F1869" s="2">
        <v>260</v>
      </c>
      <c r="G1869" s="2">
        <v>15</v>
      </c>
      <c r="H1869" s="2">
        <v>13125.6</v>
      </c>
      <c r="I1869">
        <v>1312.56</v>
      </c>
      <c r="J1869" s="2">
        <v>11813.04</v>
      </c>
      <c r="K1869" s="2">
        <v>11.81</v>
      </c>
      <c r="L1869" s="2">
        <v>227510.39999999999</v>
      </c>
      <c r="M1869" s="2">
        <v>-215697.36</v>
      </c>
      <c r="N1869" s="2">
        <v>-215.7</v>
      </c>
      <c r="O1869" s="3">
        <v>45509</v>
      </c>
      <c r="P1869" t="s">
        <v>44</v>
      </c>
      <c r="Q1869" t="s">
        <v>26</v>
      </c>
      <c r="R1869">
        <v>2024</v>
      </c>
      <c r="S1869" t="s">
        <v>433</v>
      </c>
      <c r="T1869" t="s">
        <v>97</v>
      </c>
      <c r="U1869" t="s">
        <v>51</v>
      </c>
    </row>
    <row r="1870" spans="1:21" x14ac:dyDescent="0.3">
      <c r="A1870" t="s">
        <v>47</v>
      </c>
      <c r="B1870" t="s">
        <v>604</v>
      </c>
      <c r="C1870" t="s">
        <v>32</v>
      </c>
      <c r="D1870" t="s">
        <v>158</v>
      </c>
      <c r="E1870" s="2">
        <v>512.79999999999995</v>
      </c>
      <c r="F1870" s="2">
        <v>10</v>
      </c>
      <c r="G1870" s="2">
        <v>12</v>
      </c>
      <c r="H1870" s="2">
        <v>6153.6</v>
      </c>
      <c r="I1870">
        <v>615.36</v>
      </c>
      <c r="J1870" s="2">
        <v>5538.24</v>
      </c>
      <c r="K1870" s="2">
        <v>5.54</v>
      </c>
      <c r="L1870" s="2">
        <v>5128</v>
      </c>
      <c r="M1870" s="2">
        <v>410.24</v>
      </c>
      <c r="N1870" s="2">
        <v>0.41</v>
      </c>
      <c r="O1870" s="3">
        <v>45509</v>
      </c>
      <c r="P1870" t="s">
        <v>44</v>
      </c>
      <c r="Q1870" t="s">
        <v>26</v>
      </c>
      <c r="R1870">
        <v>2024</v>
      </c>
      <c r="S1870" t="s">
        <v>605</v>
      </c>
      <c r="T1870" t="s">
        <v>36</v>
      </c>
      <c r="U1870" t="s">
        <v>51</v>
      </c>
    </row>
    <row r="1871" spans="1:21" x14ac:dyDescent="0.3">
      <c r="A1871" t="s">
        <v>38</v>
      </c>
      <c r="B1871" t="s">
        <v>618</v>
      </c>
      <c r="C1871" t="s">
        <v>61</v>
      </c>
      <c r="D1871" t="s">
        <v>228</v>
      </c>
      <c r="E1871" s="2">
        <v>857.49</v>
      </c>
      <c r="F1871" s="2">
        <v>250</v>
      </c>
      <c r="G1871" s="2">
        <v>300</v>
      </c>
      <c r="H1871" s="2">
        <v>257247</v>
      </c>
      <c r="I1871">
        <v>38587.050000000003</v>
      </c>
      <c r="J1871" s="2">
        <v>218659.95</v>
      </c>
      <c r="K1871" s="2">
        <v>218.66</v>
      </c>
      <c r="L1871" s="2">
        <v>214372.5</v>
      </c>
      <c r="M1871" s="2">
        <v>4287.45</v>
      </c>
      <c r="N1871" s="2">
        <v>4.29</v>
      </c>
      <c r="O1871" s="3">
        <v>45509</v>
      </c>
      <c r="P1871" t="s">
        <v>44</v>
      </c>
      <c r="Q1871" t="s">
        <v>26</v>
      </c>
      <c r="R1871">
        <v>2024</v>
      </c>
      <c r="S1871" t="s">
        <v>619</v>
      </c>
      <c r="T1871" t="s">
        <v>64</v>
      </c>
      <c r="U1871" t="s">
        <v>29</v>
      </c>
    </row>
    <row r="1872" spans="1:21" x14ac:dyDescent="0.3">
      <c r="A1872" t="s">
        <v>47</v>
      </c>
      <c r="B1872" t="s">
        <v>560</v>
      </c>
      <c r="C1872" t="s">
        <v>32</v>
      </c>
      <c r="D1872" t="s">
        <v>228</v>
      </c>
      <c r="E1872" s="2">
        <v>841.37</v>
      </c>
      <c r="F1872" s="2">
        <v>10</v>
      </c>
      <c r="G1872" s="2">
        <v>12</v>
      </c>
      <c r="H1872" s="2">
        <v>10096.44</v>
      </c>
      <c r="I1872">
        <v>1514.47</v>
      </c>
      <c r="J1872" s="2">
        <v>8581.9699999999993</v>
      </c>
      <c r="K1872" s="2">
        <v>8.58</v>
      </c>
      <c r="L1872" s="2">
        <v>8413.7000000000007</v>
      </c>
      <c r="M1872" s="2">
        <v>168.27</v>
      </c>
      <c r="N1872" s="2">
        <v>0.17</v>
      </c>
      <c r="O1872" s="3">
        <v>45510</v>
      </c>
      <c r="P1872" t="s">
        <v>44</v>
      </c>
      <c r="Q1872" t="s">
        <v>26</v>
      </c>
      <c r="R1872">
        <v>2024</v>
      </c>
      <c r="S1872" t="s">
        <v>561</v>
      </c>
      <c r="T1872" t="s">
        <v>36</v>
      </c>
      <c r="U1872" t="s">
        <v>46</v>
      </c>
    </row>
    <row r="1873" spans="1:21" x14ac:dyDescent="0.3">
      <c r="A1873" t="s">
        <v>30</v>
      </c>
      <c r="B1873" t="s">
        <v>436</v>
      </c>
      <c r="C1873" t="s">
        <v>67</v>
      </c>
      <c r="D1873" t="s">
        <v>228</v>
      </c>
      <c r="E1873" s="2">
        <v>1583.77</v>
      </c>
      <c r="F1873" s="2">
        <v>3</v>
      </c>
      <c r="G1873" s="2">
        <v>15</v>
      </c>
      <c r="H1873" s="2">
        <v>23756.55</v>
      </c>
      <c r="I1873">
        <v>3563.48</v>
      </c>
      <c r="J1873" s="2">
        <v>20193.07</v>
      </c>
      <c r="K1873" s="2">
        <v>20.190000000000001</v>
      </c>
      <c r="L1873" s="2">
        <v>4751.3100000000004</v>
      </c>
      <c r="M1873" s="2">
        <v>15441.76</v>
      </c>
      <c r="N1873" s="2">
        <v>15.44</v>
      </c>
      <c r="O1873" s="3">
        <v>45512</v>
      </c>
      <c r="P1873" t="s">
        <v>44</v>
      </c>
      <c r="Q1873" t="s">
        <v>26</v>
      </c>
      <c r="R1873">
        <v>2024</v>
      </c>
      <c r="S1873" t="s">
        <v>437</v>
      </c>
      <c r="T1873" t="s">
        <v>70</v>
      </c>
      <c r="U1873" t="s">
        <v>65</v>
      </c>
    </row>
    <row r="1874" spans="1:21" x14ac:dyDescent="0.3">
      <c r="A1874" t="s">
        <v>21</v>
      </c>
      <c r="B1874" t="s">
        <v>412</v>
      </c>
      <c r="C1874" t="s">
        <v>56</v>
      </c>
      <c r="D1874" t="s">
        <v>68</v>
      </c>
      <c r="E1874" s="2">
        <v>1857.59</v>
      </c>
      <c r="F1874" s="2">
        <v>120</v>
      </c>
      <c r="G1874" s="2">
        <v>125</v>
      </c>
      <c r="H1874" s="2">
        <v>232198.75</v>
      </c>
      <c r="I1874">
        <v>11609.94</v>
      </c>
      <c r="J1874" s="2">
        <v>220588.81</v>
      </c>
      <c r="K1874" s="2">
        <v>220.59</v>
      </c>
      <c r="L1874" s="2">
        <v>222910.8</v>
      </c>
      <c r="M1874" s="2">
        <v>-2321.9899999999998</v>
      </c>
      <c r="N1874" s="2">
        <v>-2.3199999999999998</v>
      </c>
      <c r="O1874" s="3">
        <v>45512</v>
      </c>
      <c r="P1874" t="s">
        <v>44</v>
      </c>
      <c r="Q1874" t="s">
        <v>26</v>
      </c>
      <c r="R1874">
        <v>2024</v>
      </c>
      <c r="S1874" t="s">
        <v>413</v>
      </c>
      <c r="T1874" t="s">
        <v>58</v>
      </c>
      <c r="U1874" t="s">
        <v>59</v>
      </c>
    </row>
    <row r="1875" spans="1:21" x14ac:dyDescent="0.3">
      <c r="A1875" t="s">
        <v>42</v>
      </c>
      <c r="B1875" t="s">
        <v>536</v>
      </c>
      <c r="C1875" t="s">
        <v>61</v>
      </c>
      <c r="D1875" t="s">
        <v>24</v>
      </c>
      <c r="E1875" s="2">
        <v>2124.1</v>
      </c>
      <c r="F1875" s="2">
        <v>250</v>
      </c>
      <c r="G1875" s="2">
        <v>350</v>
      </c>
      <c r="H1875" s="2">
        <v>743435</v>
      </c>
      <c r="I1875">
        <v>0</v>
      </c>
      <c r="J1875" s="2">
        <v>743435</v>
      </c>
      <c r="K1875" s="2">
        <v>743.43</v>
      </c>
      <c r="L1875" s="2">
        <v>531025</v>
      </c>
      <c r="M1875" s="2">
        <v>212410</v>
      </c>
      <c r="N1875" s="2">
        <v>212.41</v>
      </c>
      <c r="O1875" s="3">
        <v>45512</v>
      </c>
      <c r="P1875" t="s">
        <v>44</v>
      </c>
      <c r="Q1875" t="s">
        <v>26</v>
      </c>
      <c r="R1875">
        <v>2024</v>
      </c>
      <c r="S1875" t="s">
        <v>537</v>
      </c>
      <c r="T1875" t="s">
        <v>64</v>
      </c>
      <c r="U1875" t="s">
        <v>41</v>
      </c>
    </row>
    <row r="1876" spans="1:21" x14ac:dyDescent="0.3">
      <c r="A1876" t="s">
        <v>21</v>
      </c>
      <c r="B1876" t="s">
        <v>514</v>
      </c>
      <c r="C1876" t="s">
        <v>61</v>
      </c>
      <c r="D1876" t="s">
        <v>158</v>
      </c>
      <c r="E1876" s="2">
        <v>1679.64</v>
      </c>
      <c r="F1876" s="2">
        <v>250</v>
      </c>
      <c r="G1876" s="2">
        <v>125</v>
      </c>
      <c r="H1876" s="2">
        <v>209955</v>
      </c>
      <c r="I1876">
        <v>20995.5</v>
      </c>
      <c r="J1876" s="2">
        <v>188959.5</v>
      </c>
      <c r="K1876" s="2">
        <v>188.96</v>
      </c>
      <c r="L1876" s="2">
        <v>419910</v>
      </c>
      <c r="M1876" s="2">
        <v>-230950.5</v>
      </c>
      <c r="N1876" s="2">
        <v>-230.95</v>
      </c>
      <c r="O1876" s="3">
        <v>45514</v>
      </c>
      <c r="P1876" t="s">
        <v>44</v>
      </c>
      <c r="Q1876" t="s">
        <v>26</v>
      </c>
      <c r="R1876">
        <v>2024</v>
      </c>
      <c r="S1876" t="s">
        <v>515</v>
      </c>
      <c r="T1876" t="s">
        <v>64</v>
      </c>
      <c r="U1876" t="s">
        <v>59</v>
      </c>
    </row>
    <row r="1877" spans="1:21" x14ac:dyDescent="0.3">
      <c r="A1877" t="s">
        <v>42</v>
      </c>
      <c r="B1877" t="s">
        <v>488</v>
      </c>
      <c r="C1877" t="s">
        <v>95</v>
      </c>
      <c r="D1877" t="s">
        <v>158</v>
      </c>
      <c r="E1877" s="2">
        <v>1978.24</v>
      </c>
      <c r="F1877" s="2">
        <v>260</v>
      </c>
      <c r="G1877" s="2">
        <v>350</v>
      </c>
      <c r="H1877" s="2">
        <v>692384</v>
      </c>
      <c r="I1877">
        <v>69238.399999999994</v>
      </c>
      <c r="J1877" s="2">
        <v>623145.6</v>
      </c>
      <c r="K1877" s="2">
        <v>623.15</v>
      </c>
      <c r="L1877" s="2">
        <v>514342.40000000002</v>
      </c>
      <c r="M1877" s="2">
        <v>108803.2</v>
      </c>
      <c r="N1877" s="2">
        <v>108.8</v>
      </c>
      <c r="O1877" s="3">
        <v>45514</v>
      </c>
      <c r="P1877" t="s">
        <v>44</v>
      </c>
      <c r="Q1877" t="s">
        <v>26</v>
      </c>
      <c r="R1877">
        <v>2024</v>
      </c>
      <c r="S1877" t="s">
        <v>489</v>
      </c>
      <c r="T1877" t="s">
        <v>97</v>
      </c>
      <c r="U1877" t="s">
        <v>29</v>
      </c>
    </row>
    <row r="1878" spans="1:21" x14ac:dyDescent="0.3">
      <c r="A1878" t="s">
        <v>21</v>
      </c>
      <c r="B1878" t="s">
        <v>582</v>
      </c>
      <c r="C1878" t="s">
        <v>32</v>
      </c>
      <c r="D1878" t="s">
        <v>68</v>
      </c>
      <c r="E1878" s="2">
        <v>2954.49</v>
      </c>
      <c r="F1878" s="2">
        <v>10</v>
      </c>
      <c r="G1878" s="2">
        <v>125</v>
      </c>
      <c r="H1878" s="2">
        <v>369311.25</v>
      </c>
      <c r="I1878">
        <v>18465.560000000001</v>
      </c>
      <c r="J1878" s="2">
        <v>350845.69</v>
      </c>
      <c r="K1878" s="2">
        <v>350.85</v>
      </c>
      <c r="L1878" s="2">
        <v>29544.9</v>
      </c>
      <c r="M1878" s="2">
        <v>321300.78999999998</v>
      </c>
      <c r="N1878" s="2">
        <v>321.3</v>
      </c>
      <c r="O1878" s="3">
        <v>45514</v>
      </c>
      <c r="P1878" t="s">
        <v>44</v>
      </c>
      <c r="Q1878" t="s">
        <v>26</v>
      </c>
      <c r="R1878">
        <v>2024</v>
      </c>
      <c r="S1878" t="s">
        <v>583</v>
      </c>
      <c r="T1878" t="s">
        <v>36</v>
      </c>
      <c r="U1878" t="s">
        <v>54</v>
      </c>
    </row>
    <row r="1879" spans="1:21" x14ac:dyDescent="0.3">
      <c r="A1879" t="s">
        <v>47</v>
      </c>
      <c r="B1879" t="s">
        <v>582</v>
      </c>
      <c r="C1879" t="s">
        <v>67</v>
      </c>
      <c r="D1879" t="s">
        <v>228</v>
      </c>
      <c r="E1879" s="2">
        <v>1970.26</v>
      </c>
      <c r="F1879" s="2">
        <v>3</v>
      </c>
      <c r="G1879" s="2">
        <v>12</v>
      </c>
      <c r="H1879" s="2">
        <v>23643.119999999999</v>
      </c>
      <c r="I1879">
        <v>3546.47</v>
      </c>
      <c r="J1879" s="2">
        <v>20096.650000000001</v>
      </c>
      <c r="K1879" s="2">
        <v>20.100000000000001</v>
      </c>
      <c r="L1879" s="2">
        <v>5910.78</v>
      </c>
      <c r="M1879" s="2">
        <v>14185.87</v>
      </c>
      <c r="N1879" s="2">
        <v>14.19</v>
      </c>
      <c r="O1879" s="3">
        <v>45515</v>
      </c>
      <c r="P1879" t="s">
        <v>44</v>
      </c>
      <c r="Q1879" t="s">
        <v>26</v>
      </c>
      <c r="R1879">
        <v>2024</v>
      </c>
      <c r="S1879" t="s">
        <v>583</v>
      </c>
      <c r="T1879" t="s">
        <v>70</v>
      </c>
      <c r="U1879" t="s">
        <v>46</v>
      </c>
    </row>
    <row r="1880" spans="1:21" x14ac:dyDescent="0.3">
      <c r="A1880" t="s">
        <v>21</v>
      </c>
      <c r="B1880" t="s">
        <v>428</v>
      </c>
      <c r="C1880" t="s">
        <v>67</v>
      </c>
      <c r="D1880" t="s">
        <v>228</v>
      </c>
      <c r="E1880" s="2">
        <v>1376.68</v>
      </c>
      <c r="F1880" s="2">
        <v>3</v>
      </c>
      <c r="G1880" s="2">
        <v>125</v>
      </c>
      <c r="H1880" s="2">
        <v>172085</v>
      </c>
      <c r="I1880">
        <v>25812.75</v>
      </c>
      <c r="J1880" s="2">
        <v>146272.25</v>
      </c>
      <c r="K1880" s="2">
        <v>146.27000000000001</v>
      </c>
      <c r="L1880" s="2">
        <v>4130.04</v>
      </c>
      <c r="M1880" s="2">
        <v>142142.21</v>
      </c>
      <c r="N1880" s="2">
        <v>142.13999999999999</v>
      </c>
      <c r="O1880" s="3">
        <v>45516</v>
      </c>
      <c r="P1880" t="s">
        <v>44</v>
      </c>
      <c r="Q1880" t="s">
        <v>26</v>
      </c>
      <c r="R1880">
        <v>2024</v>
      </c>
      <c r="S1880" t="s">
        <v>429</v>
      </c>
      <c r="T1880" t="s">
        <v>70</v>
      </c>
      <c r="U1880" t="s">
        <v>37</v>
      </c>
    </row>
    <row r="1881" spans="1:21" x14ac:dyDescent="0.3">
      <c r="A1881" t="s">
        <v>47</v>
      </c>
      <c r="B1881" t="s">
        <v>364</v>
      </c>
      <c r="C1881" t="s">
        <v>61</v>
      </c>
      <c r="D1881" t="s">
        <v>158</v>
      </c>
      <c r="E1881" s="2">
        <v>639.86</v>
      </c>
      <c r="F1881" s="2">
        <v>250</v>
      </c>
      <c r="G1881" s="2">
        <v>12</v>
      </c>
      <c r="H1881" s="2">
        <v>7678.32</v>
      </c>
      <c r="I1881">
        <v>767.83</v>
      </c>
      <c r="J1881" s="2">
        <v>6910.49</v>
      </c>
      <c r="K1881" s="2">
        <v>6.91</v>
      </c>
      <c r="L1881" s="2">
        <v>159965</v>
      </c>
      <c r="M1881" s="2">
        <v>-153054.51</v>
      </c>
      <c r="N1881" s="2">
        <v>-153.05000000000001</v>
      </c>
      <c r="O1881" s="3">
        <v>45516</v>
      </c>
      <c r="P1881" t="s">
        <v>44</v>
      </c>
      <c r="Q1881" t="s">
        <v>26</v>
      </c>
      <c r="R1881">
        <v>2024</v>
      </c>
      <c r="S1881" t="s">
        <v>365</v>
      </c>
      <c r="T1881" t="s">
        <v>64</v>
      </c>
      <c r="U1881" t="s">
        <v>37</v>
      </c>
    </row>
    <row r="1882" spans="1:21" x14ac:dyDescent="0.3">
      <c r="A1882" t="s">
        <v>30</v>
      </c>
      <c r="B1882" t="s">
        <v>512</v>
      </c>
      <c r="C1882" t="s">
        <v>23</v>
      </c>
      <c r="D1882" t="s">
        <v>228</v>
      </c>
      <c r="E1882" s="2">
        <v>540.26</v>
      </c>
      <c r="F1882" s="2">
        <v>5</v>
      </c>
      <c r="G1882" s="2">
        <v>15</v>
      </c>
      <c r="H1882" s="2">
        <v>8103.9</v>
      </c>
      <c r="I1882">
        <v>1215.58</v>
      </c>
      <c r="J1882" s="2">
        <v>6888.32</v>
      </c>
      <c r="K1882" s="2">
        <v>6.89</v>
      </c>
      <c r="L1882" s="2">
        <v>2701.3</v>
      </c>
      <c r="M1882" s="2">
        <v>4187.0200000000004</v>
      </c>
      <c r="N1882" s="2">
        <v>4.1900000000000004</v>
      </c>
      <c r="O1882" s="3">
        <v>45516</v>
      </c>
      <c r="P1882" t="s">
        <v>44</v>
      </c>
      <c r="Q1882" t="s">
        <v>26</v>
      </c>
      <c r="R1882">
        <v>2024</v>
      </c>
      <c r="S1882" t="s">
        <v>513</v>
      </c>
      <c r="T1882" t="s">
        <v>28</v>
      </c>
      <c r="U1882" t="s">
        <v>46</v>
      </c>
    </row>
    <row r="1883" spans="1:21" x14ac:dyDescent="0.3">
      <c r="A1883" t="s">
        <v>42</v>
      </c>
      <c r="B1883" t="s">
        <v>350</v>
      </c>
      <c r="C1883" t="s">
        <v>56</v>
      </c>
      <c r="D1883" t="s">
        <v>68</v>
      </c>
      <c r="E1883" s="2">
        <v>1699.12</v>
      </c>
      <c r="F1883" s="2">
        <v>120</v>
      </c>
      <c r="G1883" s="2">
        <v>350</v>
      </c>
      <c r="H1883" s="2">
        <v>594692</v>
      </c>
      <c r="I1883">
        <v>29734.6</v>
      </c>
      <c r="J1883" s="2">
        <v>564957.4</v>
      </c>
      <c r="K1883" s="2">
        <v>564.96</v>
      </c>
      <c r="L1883" s="2">
        <v>203894.39999999999</v>
      </c>
      <c r="M1883" s="2">
        <v>361063</v>
      </c>
      <c r="N1883" s="2">
        <v>361.06</v>
      </c>
      <c r="O1883" s="3">
        <v>45516</v>
      </c>
      <c r="P1883" t="s">
        <v>44</v>
      </c>
      <c r="Q1883" t="s">
        <v>26</v>
      </c>
      <c r="R1883">
        <v>2024</v>
      </c>
      <c r="S1883" t="s">
        <v>351</v>
      </c>
      <c r="T1883" t="s">
        <v>58</v>
      </c>
      <c r="U1883" t="s">
        <v>37</v>
      </c>
    </row>
    <row r="1884" spans="1:21" x14ac:dyDescent="0.3">
      <c r="A1884" t="s">
        <v>21</v>
      </c>
      <c r="B1884" t="s">
        <v>598</v>
      </c>
      <c r="C1884" t="s">
        <v>56</v>
      </c>
      <c r="D1884" t="s">
        <v>24</v>
      </c>
      <c r="E1884" s="2">
        <v>1343.65</v>
      </c>
      <c r="F1884" s="2">
        <v>120</v>
      </c>
      <c r="G1884" s="2">
        <v>125</v>
      </c>
      <c r="H1884" s="2">
        <v>167956.25</v>
      </c>
      <c r="I1884">
        <v>0</v>
      </c>
      <c r="J1884" s="2">
        <v>167956.25</v>
      </c>
      <c r="K1884" s="2">
        <v>167.96</v>
      </c>
      <c r="L1884" s="2">
        <v>161238</v>
      </c>
      <c r="M1884" s="2">
        <v>6718.25</v>
      </c>
      <c r="N1884" s="2">
        <v>6.72</v>
      </c>
      <c r="O1884" s="3">
        <v>45516</v>
      </c>
      <c r="P1884" t="s">
        <v>44</v>
      </c>
      <c r="Q1884" t="s">
        <v>26</v>
      </c>
      <c r="R1884">
        <v>2024</v>
      </c>
      <c r="S1884" t="s">
        <v>599</v>
      </c>
      <c r="T1884" t="s">
        <v>58</v>
      </c>
      <c r="U1884" t="s">
        <v>59</v>
      </c>
    </row>
    <row r="1885" spans="1:21" x14ac:dyDescent="0.3">
      <c r="A1885" t="s">
        <v>30</v>
      </c>
      <c r="B1885" t="s">
        <v>428</v>
      </c>
      <c r="C1885" t="s">
        <v>23</v>
      </c>
      <c r="D1885" t="s">
        <v>68</v>
      </c>
      <c r="E1885" s="2">
        <v>1304.68</v>
      </c>
      <c r="F1885" s="2">
        <v>5</v>
      </c>
      <c r="G1885" s="2">
        <v>15</v>
      </c>
      <c r="H1885" s="2">
        <v>19570.2</v>
      </c>
      <c r="I1885">
        <v>978.51</v>
      </c>
      <c r="J1885" s="2">
        <v>18591.689999999999</v>
      </c>
      <c r="K1885" s="2">
        <v>18.59</v>
      </c>
      <c r="L1885" s="2">
        <v>6523.4</v>
      </c>
      <c r="M1885" s="2">
        <v>12068.29</v>
      </c>
      <c r="N1885" s="2">
        <v>12.07</v>
      </c>
      <c r="O1885" s="3">
        <v>45517</v>
      </c>
      <c r="P1885" t="s">
        <v>44</v>
      </c>
      <c r="Q1885" t="s">
        <v>26</v>
      </c>
      <c r="R1885">
        <v>2024</v>
      </c>
      <c r="S1885" t="s">
        <v>429</v>
      </c>
      <c r="T1885" t="s">
        <v>28</v>
      </c>
      <c r="U1885" t="s">
        <v>65</v>
      </c>
    </row>
    <row r="1886" spans="1:21" x14ac:dyDescent="0.3">
      <c r="A1886" t="s">
        <v>42</v>
      </c>
      <c r="B1886" t="s">
        <v>350</v>
      </c>
      <c r="C1886" t="s">
        <v>32</v>
      </c>
      <c r="D1886" t="s">
        <v>68</v>
      </c>
      <c r="E1886" s="2">
        <v>3611.35</v>
      </c>
      <c r="F1886" s="2">
        <v>10</v>
      </c>
      <c r="G1886" s="2">
        <v>350</v>
      </c>
      <c r="H1886" s="2">
        <v>1263972.5</v>
      </c>
      <c r="I1886">
        <v>63198.62</v>
      </c>
      <c r="J1886" s="2">
        <v>1200773.8799999999</v>
      </c>
      <c r="K1886" s="2">
        <v>1200.77</v>
      </c>
      <c r="L1886" s="2">
        <v>36113.5</v>
      </c>
      <c r="M1886" s="2">
        <v>1164660.3799999999</v>
      </c>
      <c r="N1886" s="2">
        <v>1164.6600000000001</v>
      </c>
      <c r="O1886" s="3">
        <v>45517</v>
      </c>
      <c r="P1886" t="s">
        <v>44</v>
      </c>
      <c r="Q1886" t="s">
        <v>26</v>
      </c>
      <c r="R1886">
        <v>2024</v>
      </c>
      <c r="S1886" t="s">
        <v>351</v>
      </c>
      <c r="T1886" t="s">
        <v>36</v>
      </c>
      <c r="U1886" t="s">
        <v>51</v>
      </c>
    </row>
    <row r="1887" spans="1:21" x14ac:dyDescent="0.3">
      <c r="A1887" t="s">
        <v>42</v>
      </c>
      <c r="B1887" t="s">
        <v>370</v>
      </c>
      <c r="C1887" t="s">
        <v>32</v>
      </c>
      <c r="D1887" t="s">
        <v>158</v>
      </c>
      <c r="E1887" s="2">
        <v>2762.48</v>
      </c>
      <c r="F1887" s="2">
        <v>10</v>
      </c>
      <c r="G1887" s="2">
        <v>350</v>
      </c>
      <c r="H1887" s="2">
        <v>966868</v>
      </c>
      <c r="I1887">
        <v>96686.8</v>
      </c>
      <c r="J1887" s="2">
        <v>870181.2</v>
      </c>
      <c r="K1887" s="2">
        <v>870.18</v>
      </c>
      <c r="L1887" s="2">
        <v>27624.799999999999</v>
      </c>
      <c r="M1887" s="2">
        <v>842556.4</v>
      </c>
      <c r="N1887" s="2">
        <v>842.56</v>
      </c>
      <c r="O1887" s="3">
        <v>45517</v>
      </c>
      <c r="P1887" t="s">
        <v>44</v>
      </c>
      <c r="Q1887" t="s">
        <v>26</v>
      </c>
      <c r="R1887">
        <v>2024</v>
      </c>
      <c r="S1887" t="s">
        <v>371</v>
      </c>
      <c r="T1887" t="s">
        <v>36</v>
      </c>
      <c r="U1887" t="s">
        <v>65</v>
      </c>
    </row>
    <row r="1888" spans="1:21" x14ac:dyDescent="0.3">
      <c r="A1888" t="s">
        <v>30</v>
      </c>
      <c r="B1888" t="s">
        <v>498</v>
      </c>
      <c r="C1888" t="s">
        <v>23</v>
      </c>
      <c r="D1888" t="s">
        <v>68</v>
      </c>
      <c r="E1888" s="2">
        <v>1168.5999999999999</v>
      </c>
      <c r="F1888" s="2">
        <v>5</v>
      </c>
      <c r="G1888" s="2">
        <v>15</v>
      </c>
      <c r="H1888" s="2">
        <v>17529</v>
      </c>
      <c r="I1888">
        <v>876.45</v>
      </c>
      <c r="J1888" s="2">
        <v>16652.55</v>
      </c>
      <c r="K1888" s="2">
        <v>16.649999999999999</v>
      </c>
      <c r="L1888" s="2">
        <v>5843</v>
      </c>
      <c r="M1888" s="2">
        <v>10809.55</v>
      </c>
      <c r="N1888" s="2">
        <v>10.81</v>
      </c>
      <c r="O1888" s="3">
        <v>45518</v>
      </c>
      <c r="P1888" t="s">
        <v>44</v>
      </c>
      <c r="Q1888" t="s">
        <v>26</v>
      </c>
      <c r="R1888">
        <v>2024</v>
      </c>
      <c r="S1888" t="s">
        <v>499</v>
      </c>
      <c r="T1888" t="s">
        <v>28</v>
      </c>
      <c r="U1888" t="s">
        <v>59</v>
      </c>
    </row>
    <row r="1889" spans="1:21" x14ac:dyDescent="0.3">
      <c r="A1889" t="s">
        <v>47</v>
      </c>
      <c r="B1889" t="s">
        <v>418</v>
      </c>
      <c r="C1889" t="s">
        <v>56</v>
      </c>
      <c r="D1889" t="s">
        <v>228</v>
      </c>
      <c r="E1889" s="2">
        <v>1190.31</v>
      </c>
      <c r="F1889" s="2">
        <v>120</v>
      </c>
      <c r="G1889" s="2">
        <v>12</v>
      </c>
      <c r="H1889" s="2">
        <v>14283.72</v>
      </c>
      <c r="I1889">
        <v>2142.56</v>
      </c>
      <c r="J1889" s="2">
        <v>12141.16</v>
      </c>
      <c r="K1889" s="2">
        <v>12.14</v>
      </c>
      <c r="L1889" s="2">
        <v>142837.20000000001</v>
      </c>
      <c r="M1889" s="2">
        <v>-130696.04</v>
      </c>
      <c r="N1889" s="2">
        <v>-130.69999999999999</v>
      </c>
      <c r="O1889" s="3">
        <v>45519</v>
      </c>
      <c r="P1889" t="s">
        <v>44</v>
      </c>
      <c r="Q1889" t="s">
        <v>26</v>
      </c>
      <c r="R1889">
        <v>2024</v>
      </c>
      <c r="S1889" t="s">
        <v>419</v>
      </c>
      <c r="T1889" t="s">
        <v>58</v>
      </c>
      <c r="U1889" t="s">
        <v>29</v>
      </c>
    </row>
    <row r="1890" spans="1:21" x14ac:dyDescent="0.3">
      <c r="A1890" t="s">
        <v>38</v>
      </c>
      <c r="B1890" t="s">
        <v>594</v>
      </c>
      <c r="C1890" t="s">
        <v>95</v>
      </c>
      <c r="D1890" t="s">
        <v>228</v>
      </c>
      <c r="E1890" s="2">
        <v>477.43</v>
      </c>
      <c r="F1890" s="2">
        <v>260</v>
      </c>
      <c r="G1890" s="2">
        <v>300</v>
      </c>
      <c r="H1890" s="2">
        <v>143229</v>
      </c>
      <c r="I1890">
        <v>21484.35</v>
      </c>
      <c r="J1890" s="2">
        <v>121744.65</v>
      </c>
      <c r="K1890" s="2">
        <v>121.74</v>
      </c>
      <c r="L1890" s="2">
        <v>124131.8</v>
      </c>
      <c r="M1890" s="2">
        <v>-2387.15</v>
      </c>
      <c r="N1890" s="2">
        <v>-2.39</v>
      </c>
      <c r="O1890" s="3">
        <v>45520</v>
      </c>
      <c r="P1890" t="s">
        <v>44</v>
      </c>
      <c r="Q1890" t="s">
        <v>26</v>
      </c>
      <c r="R1890">
        <v>2024</v>
      </c>
      <c r="S1890" t="s">
        <v>595</v>
      </c>
      <c r="T1890" t="s">
        <v>97</v>
      </c>
      <c r="U1890" t="s">
        <v>51</v>
      </c>
    </row>
    <row r="1891" spans="1:21" x14ac:dyDescent="0.3">
      <c r="A1891" t="s">
        <v>47</v>
      </c>
      <c r="B1891" t="s">
        <v>428</v>
      </c>
      <c r="C1891" t="s">
        <v>32</v>
      </c>
      <c r="D1891" t="s">
        <v>228</v>
      </c>
      <c r="E1891" s="2">
        <v>873.7</v>
      </c>
      <c r="F1891" s="2">
        <v>10</v>
      </c>
      <c r="G1891" s="2">
        <v>12</v>
      </c>
      <c r="H1891" s="2">
        <v>10484.4</v>
      </c>
      <c r="I1891">
        <v>1572.66</v>
      </c>
      <c r="J1891" s="2">
        <v>8911.74</v>
      </c>
      <c r="K1891" s="2">
        <v>8.91</v>
      </c>
      <c r="L1891" s="2">
        <v>8737</v>
      </c>
      <c r="M1891" s="2">
        <v>174.74</v>
      </c>
      <c r="N1891" s="2">
        <v>0.17</v>
      </c>
      <c r="O1891" s="3">
        <v>45520</v>
      </c>
      <c r="P1891" t="s">
        <v>44</v>
      </c>
      <c r="Q1891" t="s">
        <v>26</v>
      </c>
      <c r="R1891">
        <v>2024</v>
      </c>
      <c r="S1891" t="s">
        <v>429</v>
      </c>
      <c r="T1891" t="s">
        <v>36</v>
      </c>
      <c r="U1891" t="s">
        <v>59</v>
      </c>
    </row>
    <row r="1892" spans="1:21" x14ac:dyDescent="0.3">
      <c r="A1892" t="s">
        <v>42</v>
      </c>
      <c r="B1892" t="s">
        <v>358</v>
      </c>
      <c r="C1892" t="s">
        <v>95</v>
      </c>
      <c r="D1892" t="s">
        <v>68</v>
      </c>
      <c r="E1892" s="2">
        <v>3095.57</v>
      </c>
      <c r="F1892" s="2">
        <v>260</v>
      </c>
      <c r="G1892" s="2">
        <v>350</v>
      </c>
      <c r="H1892" s="2">
        <v>1083449.5</v>
      </c>
      <c r="I1892">
        <v>54172.480000000003</v>
      </c>
      <c r="J1892" s="2">
        <v>1029277.02</v>
      </c>
      <c r="K1892" s="2">
        <v>1029.28</v>
      </c>
      <c r="L1892" s="2">
        <v>804848.2</v>
      </c>
      <c r="M1892" s="2">
        <v>224428.82</v>
      </c>
      <c r="N1892" s="2">
        <v>224.43</v>
      </c>
      <c r="O1892" s="3">
        <v>45520</v>
      </c>
      <c r="P1892" t="s">
        <v>44</v>
      </c>
      <c r="Q1892" t="s">
        <v>26</v>
      </c>
      <c r="R1892">
        <v>2024</v>
      </c>
      <c r="S1892" t="s">
        <v>359</v>
      </c>
      <c r="T1892" t="s">
        <v>97</v>
      </c>
      <c r="U1892" t="s">
        <v>37</v>
      </c>
    </row>
    <row r="1893" spans="1:21" x14ac:dyDescent="0.3">
      <c r="A1893" t="s">
        <v>21</v>
      </c>
      <c r="B1893" t="s">
        <v>428</v>
      </c>
      <c r="C1893" t="s">
        <v>32</v>
      </c>
      <c r="D1893" t="s">
        <v>68</v>
      </c>
      <c r="E1893" s="2">
        <v>1547.55</v>
      </c>
      <c r="F1893" s="2">
        <v>10</v>
      </c>
      <c r="G1893" s="2">
        <v>125</v>
      </c>
      <c r="H1893" s="2">
        <v>193443.75</v>
      </c>
      <c r="I1893">
        <v>9672.19</v>
      </c>
      <c r="J1893" s="2">
        <v>183771.56</v>
      </c>
      <c r="K1893" s="2">
        <v>183.77</v>
      </c>
      <c r="L1893" s="2">
        <v>15475.5</v>
      </c>
      <c r="M1893" s="2">
        <v>168296.06</v>
      </c>
      <c r="N1893" s="2">
        <v>168.3</v>
      </c>
      <c r="O1893" s="3">
        <v>45520</v>
      </c>
      <c r="P1893" t="s">
        <v>44</v>
      </c>
      <c r="Q1893" t="s">
        <v>26</v>
      </c>
      <c r="R1893">
        <v>2024</v>
      </c>
      <c r="S1893" t="s">
        <v>429</v>
      </c>
      <c r="T1893" t="s">
        <v>36</v>
      </c>
      <c r="U1893" t="s">
        <v>51</v>
      </c>
    </row>
    <row r="1894" spans="1:21" x14ac:dyDescent="0.3">
      <c r="A1894" t="s">
        <v>30</v>
      </c>
      <c r="B1894" t="s">
        <v>350</v>
      </c>
      <c r="C1894" t="s">
        <v>61</v>
      </c>
      <c r="D1894" t="s">
        <v>228</v>
      </c>
      <c r="E1894" s="2">
        <v>1988.58</v>
      </c>
      <c r="F1894" s="2">
        <v>250</v>
      </c>
      <c r="G1894" s="2">
        <v>15</v>
      </c>
      <c r="H1894" s="2">
        <v>29828.7</v>
      </c>
      <c r="I1894">
        <v>4474.3100000000004</v>
      </c>
      <c r="J1894" s="2">
        <v>25354.39</v>
      </c>
      <c r="K1894" s="2">
        <v>25.35</v>
      </c>
      <c r="L1894" s="2">
        <v>497145</v>
      </c>
      <c r="M1894" s="2">
        <v>-471790.61</v>
      </c>
      <c r="N1894" s="2">
        <v>-471.79</v>
      </c>
      <c r="O1894" s="3">
        <v>45521</v>
      </c>
      <c r="P1894" t="s">
        <v>44</v>
      </c>
      <c r="Q1894" t="s">
        <v>26</v>
      </c>
      <c r="R1894">
        <v>2024</v>
      </c>
      <c r="S1894" t="s">
        <v>351</v>
      </c>
      <c r="T1894" t="s">
        <v>64</v>
      </c>
      <c r="U1894" t="s">
        <v>37</v>
      </c>
    </row>
    <row r="1895" spans="1:21" x14ac:dyDescent="0.3">
      <c r="A1895" t="s">
        <v>21</v>
      </c>
      <c r="B1895" t="s">
        <v>368</v>
      </c>
      <c r="C1895" t="s">
        <v>23</v>
      </c>
      <c r="D1895" t="s">
        <v>158</v>
      </c>
      <c r="E1895" s="2">
        <v>1820.19</v>
      </c>
      <c r="F1895" s="2">
        <v>5</v>
      </c>
      <c r="G1895" s="2">
        <v>125</v>
      </c>
      <c r="H1895" s="2">
        <v>227523.75</v>
      </c>
      <c r="I1895">
        <v>22752.38</v>
      </c>
      <c r="J1895" s="2">
        <v>204771.37</v>
      </c>
      <c r="K1895" s="2">
        <v>204.77</v>
      </c>
      <c r="L1895" s="2">
        <v>9100.9500000000007</v>
      </c>
      <c r="M1895" s="2">
        <v>195670.42</v>
      </c>
      <c r="N1895" s="2">
        <v>195.67</v>
      </c>
      <c r="O1895" s="3">
        <v>45521</v>
      </c>
      <c r="P1895" t="s">
        <v>44</v>
      </c>
      <c r="Q1895" t="s">
        <v>26</v>
      </c>
      <c r="R1895">
        <v>2024</v>
      </c>
      <c r="S1895" t="s">
        <v>369</v>
      </c>
      <c r="T1895" t="s">
        <v>28</v>
      </c>
      <c r="U1895" t="s">
        <v>41</v>
      </c>
    </row>
    <row r="1896" spans="1:21" x14ac:dyDescent="0.3">
      <c r="A1896" t="s">
        <v>30</v>
      </c>
      <c r="B1896" t="s">
        <v>362</v>
      </c>
      <c r="C1896" t="s">
        <v>67</v>
      </c>
      <c r="D1896" t="s">
        <v>24</v>
      </c>
      <c r="E1896" s="2">
        <v>1193.25</v>
      </c>
      <c r="F1896" s="2">
        <v>3</v>
      </c>
      <c r="G1896" s="2">
        <v>15</v>
      </c>
      <c r="H1896" s="2">
        <v>17898.75</v>
      </c>
      <c r="I1896">
        <v>0</v>
      </c>
      <c r="J1896" s="2">
        <v>17898.75</v>
      </c>
      <c r="K1896" s="2">
        <v>17.899999999999999</v>
      </c>
      <c r="L1896" s="2">
        <v>3579.75</v>
      </c>
      <c r="M1896" s="2">
        <v>14319</v>
      </c>
      <c r="N1896" s="2">
        <v>14.32</v>
      </c>
      <c r="O1896" s="3">
        <v>45522</v>
      </c>
      <c r="P1896" t="s">
        <v>44</v>
      </c>
      <c r="Q1896" t="s">
        <v>26</v>
      </c>
      <c r="R1896">
        <v>2024</v>
      </c>
      <c r="S1896" t="s">
        <v>363</v>
      </c>
      <c r="T1896" t="s">
        <v>70</v>
      </c>
      <c r="U1896" t="s">
        <v>37</v>
      </c>
    </row>
    <row r="1897" spans="1:21" x14ac:dyDescent="0.3">
      <c r="A1897" t="s">
        <v>42</v>
      </c>
      <c r="B1897" t="s">
        <v>356</v>
      </c>
      <c r="C1897" t="s">
        <v>56</v>
      </c>
      <c r="D1897" t="s">
        <v>228</v>
      </c>
      <c r="E1897" s="2">
        <v>3567.32</v>
      </c>
      <c r="F1897" s="2">
        <v>120</v>
      </c>
      <c r="G1897" s="2">
        <v>350</v>
      </c>
      <c r="H1897" s="2">
        <v>1248562</v>
      </c>
      <c r="I1897">
        <v>187284.3</v>
      </c>
      <c r="J1897" s="2">
        <v>1061277.7</v>
      </c>
      <c r="K1897" s="2">
        <v>1061.28</v>
      </c>
      <c r="L1897" s="2">
        <v>428078.4</v>
      </c>
      <c r="M1897" s="2">
        <v>633199.30000000005</v>
      </c>
      <c r="N1897" s="2">
        <v>633.20000000000005</v>
      </c>
      <c r="O1897" s="3">
        <v>45523</v>
      </c>
      <c r="P1897" t="s">
        <v>44</v>
      </c>
      <c r="Q1897" t="s">
        <v>26</v>
      </c>
      <c r="R1897">
        <v>2024</v>
      </c>
      <c r="S1897" t="s">
        <v>357</v>
      </c>
      <c r="T1897" t="s">
        <v>58</v>
      </c>
      <c r="U1897" t="s">
        <v>59</v>
      </c>
    </row>
    <row r="1898" spans="1:21" x14ac:dyDescent="0.3">
      <c r="A1898" t="s">
        <v>21</v>
      </c>
      <c r="B1898" t="s">
        <v>590</v>
      </c>
      <c r="C1898" t="s">
        <v>56</v>
      </c>
      <c r="D1898" t="s">
        <v>24</v>
      </c>
      <c r="E1898" s="2">
        <v>2418.1999999999998</v>
      </c>
      <c r="F1898" s="2">
        <v>120</v>
      </c>
      <c r="G1898" s="2">
        <v>125</v>
      </c>
      <c r="H1898" s="2">
        <v>302275</v>
      </c>
      <c r="I1898">
        <v>0</v>
      </c>
      <c r="J1898" s="2">
        <v>302275</v>
      </c>
      <c r="K1898" s="2">
        <v>302.27</v>
      </c>
      <c r="L1898" s="2">
        <v>290184</v>
      </c>
      <c r="M1898" s="2">
        <v>12091</v>
      </c>
      <c r="N1898" s="2">
        <v>12.09</v>
      </c>
      <c r="O1898" s="3">
        <v>45523</v>
      </c>
      <c r="P1898" t="s">
        <v>44</v>
      </c>
      <c r="Q1898" t="s">
        <v>26</v>
      </c>
      <c r="R1898">
        <v>2024</v>
      </c>
      <c r="S1898" t="s">
        <v>591</v>
      </c>
      <c r="T1898" t="s">
        <v>58</v>
      </c>
      <c r="U1898" t="s">
        <v>41</v>
      </c>
    </row>
    <row r="1899" spans="1:21" x14ac:dyDescent="0.3">
      <c r="A1899" t="s">
        <v>42</v>
      </c>
      <c r="B1899" t="s">
        <v>372</v>
      </c>
      <c r="C1899" t="s">
        <v>61</v>
      </c>
      <c r="D1899" t="s">
        <v>228</v>
      </c>
      <c r="E1899" s="2">
        <v>1204.71</v>
      </c>
      <c r="F1899" s="2">
        <v>250</v>
      </c>
      <c r="G1899" s="2">
        <v>350</v>
      </c>
      <c r="H1899" s="2">
        <v>421648.5</v>
      </c>
      <c r="I1899">
        <v>63247.27</v>
      </c>
      <c r="J1899" s="2">
        <v>358401.23</v>
      </c>
      <c r="K1899" s="2">
        <v>358.4</v>
      </c>
      <c r="L1899" s="2">
        <v>301177.5</v>
      </c>
      <c r="M1899" s="2">
        <v>57223.73</v>
      </c>
      <c r="N1899" s="2">
        <v>57.22</v>
      </c>
      <c r="O1899" s="3">
        <v>45524</v>
      </c>
      <c r="P1899" t="s">
        <v>44</v>
      </c>
      <c r="Q1899" t="s">
        <v>26</v>
      </c>
      <c r="R1899">
        <v>2024</v>
      </c>
      <c r="S1899" t="s">
        <v>373</v>
      </c>
      <c r="T1899" t="s">
        <v>64</v>
      </c>
      <c r="U1899" t="s">
        <v>46</v>
      </c>
    </row>
    <row r="1900" spans="1:21" x14ac:dyDescent="0.3">
      <c r="A1900" t="s">
        <v>30</v>
      </c>
      <c r="B1900" t="s">
        <v>366</v>
      </c>
      <c r="C1900" t="s">
        <v>61</v>
      </c>
      <c r="D1900" t="s">
        <v>158</v>
      </c>
      <c r="E1900" s="2">
        <v>1762.34</v>
      </c>
      <c r="F1900" s="2">
        <v>250</v>
      </c>
      <c r="G1900" s="2">
        <v>15</v>
      </c>
      <c r="H1900" s="2">
        <v>26435.1</v>
      </c>
      <c r="I1900">
        <v>2643.51</v>
      </c>
      <c r="J1900" s="2">
        <v>23791.59</v>
      </c>
      <c r="K1900" s="2">
        <v>23.79</v>
      </c>
      <c r="L1900" s="2">
        <v>440585</v>
      </c>
      <c r="M1900" s="2">
        <v>-416793.41</v>
      </c>
      <c r="N1900" s="2">
        <v>-416.79</v>
      </c>
      <c r="O1900" s="3">
        <v>45525</v>
      </c>
      <c r="P1900" t="s">
        <v>44</v>
      </c>
      <c r="Q1900" t="s">
        <v>26</v>
      </c>
      <c r="R1900">
        <v>2024</v>
      </c>
      <c r="S1900" t="s">
        <v>367</v>
      </c>
      <c r="T1900" t="s">
        <v>64</v>
      </c>
      <c r="U1900" t="s">
        <v>41</v>
      </c>
    </row>
    <row r="1901" spans="1:21" x14ac:dyDescent="0.3">
      <c r="A1901" t="s">
        <v>47</v>
      </c>
      <c r="B1901" t="s">
        <v>500</v>
      </c>
      <c r="C1901" t="s">
        <v>23</v>
      </c>
      <c r="D1901" t="s">
        <v>68</v>
      </c>
      <c r="E1901" s="2">
        <v>941.22</v>
      </c>
      <c r="F1901" s="2">
        <v>5</v>
      </c>
      <c r="G1901" s="2">
        <v>12</v>
      </c>
      <c r="H1901" s="2">
        <v>11294.64</v>
      </c>
      <c r="I1901">
        <v>564.73</v>
      </c>
      <c r="J1901" s="2">
        <v>10729.91</v>
      </c>
      <c r="K1901" s="2">
        <v>10.73</v>
      </c>
      <c r="L1901" s="2">
        <v>4706.1000000000004</v>
      </c>
      <c r="M1901" s="2">
        <v>6023.81</v>
      </c>
      <c r="N1901" s="2">
        <v>6.02</v>
      </c>
      <c r="O1901" s="3">
        <v>45525</v>
      </c>
      <c r="P1901" t="s">
        <v>44</v>
      </c>
      <c r="Q1901" t="s">
        <v>26</v>
      </c>
      <c r="R1901">
        <v>2024</v>
      </c>
      <c r="S1901" t="s">
        <v>501</v>
      </c>
      <c r="T1901" t="s">
        <v>28</v>
      </c>
      <c r="U1901" t="s">
        <v>59</v>
      </c>
    </row>
    <row r="1902" spans="1:21" x14ac:dyDescent="0.3">
      <c r="A1902" t="s">
        <v>21</v>
      </c>
      <c r="B1902" t="s">
        <v>404</v>
      </c>
      <c r="C1902" t="s">
        <v>95</v>
      </c>
      <c r="D1902" t="s">
        <v>24</v>
      </c>
      <c r="E1902" s="2">
        <v>2354.77</v>
      </c>
      <c r="F1902" s="2">
        <v>260</v>
      </c>
      <c r="G1902" s="2">
        <v>125</v>
      </c>
      <c r="H1902" s="2">
        <v>294346.25</v>
      </c>
      <c r="I1902">
        <v>0</v>
      </c>
      <c r="J1902" s="2">
        <v>294346.25</v>
      </c>
      <c r="K1902" s="2">
        <v>294.35000000000002</v>
      </c>
      <c r="L1902" s="2">
        <v>612240.19999999995</v>
      </c>
      <c r="M1902" s="2">
        <v>-317893.95</v>
      </c>
      <c r="N1902" s="2">
        <v>-317.89</v>
      </c>
      <c r="O1902" s="3">
        <v>45526</v>
      </c>
      <c r="P1902" t="s">
        <v>44</v>
      </c>
      <c r="Q1902" t="s">
        <v>26</v>
      </c>
      <c r="R1902">
        <v>2024</v>
      </c>
      <c r="S1902" t="s">
        <v>405</v>
      </c>
      <c r="T1902" t="s">
        <v>97</v>
      </c>
      <c r="U1902" t="s">
        <v>41</v>
      </c>
    </row>
    <row r="1903" spans="1:21" x14ac:dyDescent="0.3">
      <c r="A1903" t="s">
        <v>38</v>
      </c>
      <c r="B1903" t="s">
        <v>366</v>
      </c>
      <c r="C1903" t="s">
        <v>32</v>
      </c>
      <c r="D1903" t="s">
        <v>68</v>
      </c>
      <c r="E1903" s="2">
        <v>771.53</v>
      </c>
      <c r="F1903" s="2">
        <v>10</v>
      </c>
      <c r="G1903" s="2">
        <v>300</v>
      </c>
      <c r="H1903" s="2">
        <v>231459</v>
      </c>
      <c r="I1903">
        <v>11572.95</v>
      </c>
      <c r="J1903" s="2">
        <v>219886.05</v>
      </c>
      <c r="K1903" s="2">
        <v>219.89</v>
      </c>
      <c r="L1903" s="2">
        <v>7715.3</v>
      </c>
      <c r="M1903" s="2">
        <v>212170.75</v>
      </c>
      <c r="N1903" s="2">
        <v>212.17</v>
      </c>
      <c r="O1903" s="3">
        <v>45526</v>
      </c>
      <c r="P1903" t="s">
        <v>44</v>
      </c>
      <c r="Q1903" t="s">
        <v>26</v>
      </c>
      <c r="R1903">
        <v>2024</v>
      </c>
      <c r="S1903" t="s">
        <v>367</v>
      </c>
      <c r="T1903" t="s">
        <v>36</v>
      </c>
      <c r="U1903" t="s">
        <v>46</v>
      </c>
    </row>
    <row r="1904" spans="1:21" x14ac:dyDescent="0.3">
      <c r="A1904" t="s">
        <v>21</v>
      </c>
      <c r="B1904" t="s">
        <v>532</v>
      </c>
      <c r="C1904" t="s">
        <v>95</v>
      </c>
      <c r="D1904" t="s">
        <v>24</v>
      </c>
      <c r="E1904" s="2">
        <v>1781.24</v>
      </c>
      <c r="F1904" s="2">
        <v>260</v>
      </c>
      <c r="G1904" s="2">
        <v>125</v>
      </c>
      <c r="H1904" s="2">
        <v>222655</v>
      </c>
      <c r="I1904">
        <v>0</v>
      </c>
      <c r="J1904" s="2">
        <v>222655</v>
      </c>
      <c r="K1904" s="2">
        <v>222.66</v>
      </c>
      <c r="L1904" s="2">
        <v>463122.4</v>
      </c>
      <c r="M1904" s="2">
        <v>-240467.4</v>
      </c>
      <c r="N1904" s="2">
        <v>-240.47</v>
      </c>
      <c r="O1904" s="3">
        <v>45527</v>
      </c>
      <c r="P1904" t="s">
        <v>44</v>
      </c>
      <c r="Q1904" t="s">
        <v>26</v>
      </c>
      <c r="R1904">
        <v>2024</v>
      </c>
      <c r="S1904" t="s">
        <v>533</v>
      </c>
      <c r="T1904" t="s">
        <v>97</v>
      </c>
      <c r="U1904" t="s">
        <v>51</v>
      </c>
    </row>
    <row r="1905" spans="1:21" x14ac:dyDescent="0.3">
      <c r="A1905" t="s">
        <v>21</v>
      </c>
      <c r="B1905" t="s">
        <v>532</v>
      </c>
      <c r="C1905" t="s">
        <v>67</v>
      </c>
      <c r="D1905" t="s">
        <v>24</v>
      </c>
      <c r="E1905" s="2">
        <v>1097.33</v>
      </c>
      <c r="F1905" s="2">
        <v>3</v>
      </c>
      <c r="G1905" s="2">
        <v>125</v>
      </c>
      <c r="H1905" s="2">
        <v>137166.25</v>
      </c>
      <c r="I1905">
        <v>0</v>
      </c>
      <c r="J1905" s="2">
        <v>137166.25</v>
      </c>
      <c r="K1905" s="2">
        <v>137.16999999999999</v>
      </c>
      <c r="L1905" s="2">
        <v>3291.99</v>
      </c>
      <c r="M1905" s="2">
        <v>133874.26</v>
      </c>
      <c r="N1905" s="2">
        <v>133.87</v>
      </c>
      <c r="O1905" s="3">
        <v>45527</v>
      </c>
      <c r="P1905" t="s">
        <v>44</v>
      </c>
      <c r="Q1905" t="s">
        <v>26</v>
      </c>
      <c r="R1905">
        <v>2024</v>
      </c>
      <c r="S1905" t="s">
        <v>533</v>
      </c>
      <c r="T1905" t="s">
        <v>70</v>
      </c>
      <c r="U1905" t="s">
        <v>59</v>
      </c>
    </row>
    <row r="1906" spans="1:21" x14ac:dyDescent="0.3">
      <c r="A1906" t="s">
        <v>30</v>
      </c>
      <c r="B1906" t="s">
        <v>452</v>
      </c>
      <c r="C1906" t="s">
        <v>56</v>
      </c>
      <c r="D1906" t="s">
        <v>68</v>
      </c>
      <c r="E1906" s="2">
        <v>799.98</v>
      </c>
      <c r="F1906" s="2">
        <v>120</v>
      </c>
      <c r="G1906" s="2">
        <v>15</v>
      </c>
      <c r="H1906" s="2">
        <v>11999.7</v>
      </c>
      <c r="I1906">
        <v>599.99</v>
      </c>
      <c r="J1906" s="2">
        <v>11399.71</v>
      </c>
      <c r="K1906" s="2">
        <v>11.4</v>
      </c>
      <c r="L1906" s="2">
        <v>95997.6</v>
      </c>
      <c r="M1906" s="2">
        <v>-84597.89</v>
      </c>
      <c r="N1906" s="2">
        <v>-84.6</v>
      </c>
      <c r="O1906" s="3">
        <v>45528</v>
      </c>
      <c r="P1906" t="s">
        <v>44</v>
      </c>
      <c r="Q1906" t="s">
        <v>26</v>
      </c>
      <c r="R1906">
        <v>2024</v>
      </c>
      <c r="S1906" t="s">
        <v>453</v>
      </c>
      <c r="T1906" t="s">
        <v>58</v>
      </c>
      <c r="U1906" t="s">
        <v>29</v>
      </c>
    </row>
    <row r="1907" spans="1:21" x14ac:dyDescent="0.3">
      <c r="A1907" t="s">
        <v>21</v>
      </c>
      <c r="B1907" t="s">
        <v>490</v>
      </c>
      <c r="C1907" t="s">
        <v>23</v>
      </c>
      <c r="D1907" t="s">
        <v>158</v>
      </c>
      <c r="E1907" s="2">
        <v>2641.05</v>
      </c>
      <c r="F1907" s="2">
        <v>5</v>
      </c>
      <c r="G1907" s="2">
        <v>125</v>
      </c>
      <c r="H1907" s="2">
        <v>330131.25</v>
      </c>
      <c r="I1907">
        <v>33013.120000000003</v>
      </c>
      <c r="J1907" s="2">
        <v>297118.13</v>
      </c>
      <c r="K1907" s="2">
        <v>297.12</v>
      </c>
      <c r="L1907" s="2">
        <v>13205.25</v>
      </c>
      <c r="M1907" s="2">
        <v>283912.88</v>
      </c>
      <c r="N1907" s="2">
        <v>283.91000000000003</v>
      </c>
      <c r="O1907" s="3">
        <v>45528</v>
      </c>
      <c r="P1907" t="s">
        <v>44</v>
      </c>
      <c r="Q1907" t="s">
        <v>26</v>
      </c>
      <c r="R1907">
        <v>2024</v>
      </c>
      <c r="S1907" t="s">
        <v>491</v>
      </c>
      <c r="T1907" t="s">
        <v>28</v>
      </c>
      <c r="U1907" t="s">
        <v>37</v>
      </c>
    </row>
    <row r="1908" spans="1:21" x14ac:dyDescent="0.3">
      <c r="A1908" t="s">
        <v>21</v>
      </c>
      <c r="B1908" t="s">
        <v>540</v>
      </c>
      <c r="C1908" t="s">
        <v>95</v>
      </c>
      <c r="D1908" t="s">
        <v>68</v>
      </c>
      <c r="E1908" s="2">
        <v>2448.02</v>
      </c>
      <c r="F1908" s="2">
        <v>260</v>
      </c>
      <c r="G1908" s="2">
        <v>125</v>
      </c>
      <c r="H1908" s="2">
        <v>306002.5</v>
      </c>
      <c r="I1908">
        <v>15300.12</v>
      </c>
      <c r="J1908" s="2">
        <v>290702.38</v>
      </c>
      <c r="K1908" s="2">
        <v>290.7</v>
      </c>
      <c r="L1908" s="2">
        <v>636485.19999999995</v>
      </c>
      <c r="M1908" s="2">
        <v>-345782.82</v>
      </c>
      <c r="N1908" s="2">
        <v>-345.78</v>
      </c>
      <c r="O1908" s="3">
        <v>45528</v>
      </c>
      <c r="P1908" t="s">
        <v>44</v>
      </c>
      <c r="Q1908" t="s">
        <v>26</v>
      </c>
      <c r="R1908">
        <v>2024</v>
      </c>
      <c r="S1908" t="s">
        <v>541</v>
      </c>
      <c r="T1908" t="s">
        <v>97</v>
      </c>
      <c r="U1908" t="s">
        <v>29</v>
      </c>
    </row>
    <row r="1909" spans="1:21" x14ac:dyDescent="0.3">
      <c r="A1909" t="s">
        <v>47</v>
      </c>
      <c r="B1909" t="s">
        <v>460</v>
      </c>
      <c r="C1909" t="s">
        <v>23</v>
      </c>
      <c r="D1909" t="s">
        <v>158</v>
      </c>
      <c r="E1909" s="2">
        <v>984.02</v>
      </c>
      <c r="F1909" s="2">
        <v>5</v>
      </c>
      <c r="G1909" s="2">
        <v>12</v>
      </c>
      <c r="H1909" s="2">
        <v>11808.24</v>
      </c>
      <c r="I1909">
        <v>1180.82</v>
      </c>
      <c r="J1909" s="2">
        <v>10627.42</v>
      </c>
      <c r="K1909" s="2">
        <v>10.63</v>
      </c>
      <c r="L1909" s="2">
        <v>4920.1000000000004</v>
      </c>
      <c r="M1909" s="2">
        <v>5707.32</v>
      </c>
      <c r="N1909" s="2">
        <v>5.71</v>
      </c>
      <c r="O1909" s="3">
        <v>45528</v>
      </c>
      <c r="P1909" t="s">
        <v>44</v>
      </c>
      <c r="Q1909" t="s">
        <v>26</v>
      </c>
      <c r="R1909">
        <v>2024</v>
      </c>
      <c r="S1909" t="s">
        <v>461</v>
      </c>
      <c r="T1909" t="s">
        <v>28</v>
      </c>
      <c r="U1909" t="s">
        <v>46</v>
      </c>
    </row>
    <row r="1910" spans="1:21" x14ac:dyDescent="0.3">
      <c r="A1910" t="s">
        <v>47</v>
      </c>
      <c r="B1910" t="s">
        <v>536</v>
      </c>
      <c r="C1910" t="s">
        <v>61</v>
      </c>
      <c r="D1910" t="s">
        <v>228</v>
      </c>
      <c r="E1910" s="2">
        <v>681.21</v>
      </c>
      <c r="F1910" s="2">
        <v>250</v>
      </c>
      <c r="G1910" s="2">
        <v>12</v>
      </c>
      <c r="H1910" s="2">
        <v>8174.52</v>
      </c>
      <c r="I1910">
        <v>1226.18</v>
      </c>
      <c r="J1910" s="2">
        <v>6948.34</v>
      </c>
      <c r="K1910" s="2">
        <v>6.95</v>
      </c>
      <c r="L1910" s="2">
        <v>170302.5</v>
      </c>
      <c r="M1910" s="2">
        <v>-163354.16</v>
      </c>
      <c r="N1910" s="2">
        <v>-163.35</v>
      </c>
      <c r="O1910" s="3">
        <v>45529</v>
      </c>
      <c r="P1910" t="s">
        <v>44</v>
      </c>
      <c r="Q1910" t="s">
        <v>26</v>
      </c>
      <c r="R1910">
        <v>2024</v>
      </c>
      <c r="S1910" t="s">
        <v>537</v>
      </c>
      <c r="T1910" t="s">
        <v>64</v>
      </c>
      <c r="U1910" t="s">
        <v>46</v>
      </c>
    </row>
    <row r="1911" spans="1:21" x14ac:dyDescent="0.3">
      <c r="A1911" t="s">
        <v>38</v>
      </c>
      <c r="B1911" t="s">
        <v>520</v>
      </c>
      <c r="C1911" t="s">
        <v>56</v>
      </c>
      <c r="D1911" t="s">
        <v>68</v>
      </c>
      <c r="E1911" s="2">
        <v>212</v>
      </c>
      <c r="F1911" s="2">
        <v>120</v>
      </c>
      <c r="G1911" s="2">
        <v>300</v>
      </c>
      <c r="H1911" s="2">
        <v>63600</v>
      </c>
      <c r="I1911">
        <v>3180</v>
      </c>
      <c r="J1911" s="2">
        <v>60420</v>
      </c>
      <c r="K1911" s="2">
        <v>60.42</v>
      </c>
      <c r="L1911" s="2">
        <v>25440</v>
      </c>
      <c r="M1911" s="2">
        <v>34980</v>
      </c>
      <c r="N1911" s="2">
        <v>34.979999999999997</v>
      </c>
      <c r="O1911" s="3">
        <v>45529</v>
      </c>
      <c r="P1911" t="s">
        <v>44</v>
      </c>
      <c r="Q1911" t="s">
        <v>26</v>
      </c>
      <c r="R1911">
        <v>2024</v>
      </c>
      <c r="S1911" t="s">
        <v>521</v>
      </c>
      <c r="T1911" t="s">
        <v>58</v>
      </c>
      <c r="U1911" t="s">
        <v>54</v>
      </c>
    </row>
    <row r="1912" spans="1:21" x14ac:dyDescent="0.3">
      <c r="A1912" t="s">
        <v>42</v>
      </c>
      <c r="B1912" t="s">
        <v>620</v>
      </c>
      <c r="C1912" t="s">
        <v>32</v>
      </c>
      <c r="D1912" t="s">
        <v>228</v>
      </c>
      <c r="E1912" s="2">
        <v>1660.29</v>
      </c>
      <c r="F1912" s="2">
        <v>10</v>
      </c>
      <c r="G1912" s="2">
        <v>350</v>
      </c>
      <c r="H1912" s="2">
        <v>581101.5</v>
      </c>
      <c r="I1912">
        <v>87165.22</v>
      </c>
      <c r="J1912" s="2">
        <v>493936.28</v>
      </c>
      <c r="K1912" s="2">
        <v>493.94</v>
      </c>
      <c r="L1912" s="2">
        <v>16602.900000000001</v>
      </c>
      <c r="M1912" s="2">
        <v>477333.38</v>
      </c>
      <c r="N1912" s="2">
        <v>477.33</v>
      </c>
      <c r="O1912" s="3">
        <v>45530</v>
      </c>
      <c r="P1912" t="s">
        <v>44</v>
      </c>
      <c r="Q1912" t="s">
        <v>26</v>
      </c>
      <c r="R1912">
        <v>2024</v>
      </c>
      <c r="S1912" t="s">
        <v>621</v>
      </c>
      <c r="T1912" t="s">
        <v>36</v>
      </c>
      <c r="U1912" t="s">
        <v>51</v>
      </c>
    </row>
    <row r="1913" spans="1:21" x14ac:dyDescent="0.3">
      <c r="A1913" t="s">
        <v>21</v>
      </c>
      <c r="B1913" t="s">
        <v>368</v>
      </c>
      <c r="C1913" t="s">
        <v>23</v>
      </c>
      <c r="D1913" t="s">
        <v>68</v>
      </c>
      <c r="E1913" s="2">
        <v>1822.19</v>
      </c>
      <c r="F1913" s="2">
        <v>5</v>
      </c>
      <c r="G1913" s="2">
        <v>125</v>
      </c>
      <c r="H1913" s="2">
        <v>227773.75</v>
      </c>
      <c r="I1913">
        <v>11388.69</v>
      </c>
      <c r="J1913" s="2">
        <v>216385.06</v>
      </c>
      <c r="K1913" s="2">
        <v>216.39</v>
      </c>
      <c r="L1913" s="2">
        <v>9110.9500000000007</v>
      </c>
      <c r="M1913" s="2">
        <v>207274.11</v>
      </c>
      <c r="N1913" s="2">
        <v>207.27</v>
      </c>
      <c r="O1913" s="3">
        <v>45530</v>
      </c>
      <c r="P1913" t="s">
        <v>44</v>
      </c>
      <c r="Q1913" t="s">
        <v>26</v>
      </c>
      <c r="R1913">
        <v>2024</v>
      </c>
      <c r="S1913" t="s">
        <v>369</v>
      </c>
      <c r="T1913" t="s">
        <v>28</v>
      </c>
      <c r="U1913" t="s">
        <v>65</v>
      </c>
    </row>
    <row r="1914" spans="1:21" x14ac:dyDescent="0.3">
      <c r="A1914" t="s">
        <v>47</v>
      </c>
      <c r="B1914" t="s">
        <v>554</v>
      </c>
      <c r="C1914" t="s">
        <v>67</v>
      </c>
      <c r="D1914" t="s">
        <v>68</v>
      </c>
      <c r="E1914" s="2">
        <v>877.91</v>
      </c>
      <c r="F1914" s="2">
        <v>3</v>
      </c>
      <c r="G1914" s="2">
        <v>12</v>
      </c>
      <c r="H1914" s="2">
        <v>10534.92</v>
      </c>
      <c r="I1914">
        <v>526.75</v>
      </c>
      <c r="J1914" s="2">
        <v>10008.17</v>
      </c>
      <c r="K1914" s="2">
        <v>10.01</v>
      </c>
      <c r="L1914" s="2">
        <v>2633.73</v>
      </c>
      <c r="M1914" s="2">
        <v>7374.44</v>
      </c>
      <c r="N1914" s="2">
        <v>7.37</v>
      </c>
      <c r="O1914" s="3">
        <v>45530</v>
      </c>
      <c r="P1914" t="s">
        <v>44</v>
      </c>
      <c r="Q1914" t="s">
        <v>26</v>
      </c>
      <c r="R1914">
        <v>2024</v>
      </c>
      <c r="S1914" t="s">
        <v>555</v>
      </c>
      <c r="T1914" t="s">
        <v>70</v>
      </c>
      <c r="U1914" t="s">
        <v>37</v>
      </c>
    </row>
    <row r="1915" spans="1:21" x14ac:dyDescent="0.3">
      <c r="A1915" t="s">
        <v>42</v>
      </c>
      <c r="B1915" t="s">
        <v>372</v>
      </c>
      <c r="C1915" t="s">
        <v>95</v>
      </c>
      <c r="D1915" t="s">
        <v>68</v>
      </c>
      <c r="E1915" s="2">
        <v>1996.14</v>
      </c>
      <c r="F1915" s="2">
        <v>260</v>
      </c>
      <c r="G1915" s="2">
        <v>350</v>
      </c>
      <c r="H1915" s="2">
        <v>698649</v>
      </c>
      <c r="I1915">
        <v>34932.449999999997</v>
      </c>
      <c r="J1915" s="2">
        <v>663716.55000000005</v>
      </c>
      <c r="K1915" s="2">
        <v>663.72</v>
      </c>
      <c r="L1915" s="2">
        <v>518996.4</v>
      </c>
      <c r="M1915" s="2">
        <v>144720.15</v>
      </c>
      <c r="N1915" s="2">
        <v>144.72</v>
      </c>
      <c r="O1915" s="3">
        <v>45531</v>
      </c>
      <c r="P1915" t="s">
        <v>44</v>
      </c>
      <c r="Q1915" t="s">
        <v>26</v>
      </c>
      <c r="R1915">
        <v>2024</v>
      </c>
      <c r="S1915" t="s">
        <v>373</v>
      </c>
      <c r="T1915" t="s">
        <v>97</v>
      </c>
      <c r="U1915" t="s">
        <v>54</v>
      </c>
    </row>
    <row r="1916" spans="1:21" x14ac:dyDescent="0.3">
      <c r="A1916" t="s">
        <v>21</v>
      </c>
      <c r="B1916" t="s">
        <v>408</v>
      </c>
      <c r="C1916" t="s">
        <v>56</v>
      </c>
      <c r="D1916" t="s">
        <v>24</v>
      </c>
      <c r="E1916" s="2">
        <v>2217.0700000000002</v>
      </c>
      <c r="F1916" s="2">
        <v>120</v>
      </c>
      <c r="G1916" s="2">
        <v>125</v>
      </c>
      <c r="H1916" s="2">
        <v>277133.75</v>
      </c>
      <c r="I1916">
        <v>0</v>
      </c>
      <c r="J1916" s="2">
        <v>277133.75</v>
      </c>
      <c r="K1916" s="2">
        <v>277.13</v>
      </c>
      <c r="L1916" s="2">
        <v>266048.40000000002</v>
      </c>
      <c r="M1916" s="2">
        <v>11085.35</v>
      </c>
      <c r="N1916" s="2">
        <v>11.09</v>
      </c>
      <c r="O1916" s="3">
        <v>45532</v>
      </c>
      <c r="P1916" t="s">
        <v>44</v>
      </c>
      <c r="Q1916" t="s">
        <v>26</v>
      </c>
      <c r="R1916">
        <v>2024</v>
      </c>
      <c r="S1916" t="s">
        <v>409</v>
      </c>
      <c r="T1916" t="s">
        <v>58</v>
      </c>
      <c r="U1916" t="s">
        <v>65</v>
      </c>
    </row>
    <row r="1917" spans="1:21" x14ac:dyDescent="0.3">
      <c r="A1917" t="s">
        <v>47</v>
      </c>
      <c r="B1917" t="s">
        <v>330</v>
      </c>
      <c r="C1917" t="s">
        <v>95</v>
      </c>
      <c r="D1917" t="s">
        <v>68</v>
      </c>
      <c r="E1917" s="2">
        <v>1255.1300000000001</v>
      </c>
      <c r="F1917" s="2">
        <v>260</v>
      </c>
      <c r="G1917" s="2">
        <v>12</v>
      </c>
      <c r="H1917" s="2">
        <v>15061.56</v>
      </c>
      <c r="I1917">
        <v>753.08</v>
      </c>
      <c r="J1917" s="2">
        <v>14308.48</v>
      </c>
      <c r="K1917" s="2">
        <v>14.31</v>
      </c>
      <c r="L1917" s="2">
        <v>326333.8</v>
      </c>
      <c r="M1917" s="2">
        <v>-312025.32</v>
      </c>
      <c r="N1917" s="2">
        <v>-312.02999999999997</v>
      </c>
      <c r="O1917" s="3">
        <v>45533</v>
      </c>
      <c r="P1917" t="s">
        <v>44</v>
      </c>
      <c r="Q1917" t="s">
        <v>26</v>
      </c>
      <c r="R1917">
        <v>2024</v>
      </c>
      <c r="S1917" t="s">
        <v>331</v>
      </c>
      <c r="T1917" t="s">
        <v>97</v>
      </c>
      <c r="U1917" t="s">
        <v>29</v>
      </c>
    </row>
    <row r="1918" spans="1:21" x14ac:dyDescent="0.3">
      <c r="A1918" t="s">
        <v>21</v>
      </c>
      <c r="B1918" t="s">
        <v>550</v>
      </c>
      <c r="C1918" t="s">
        <v>67</v>
      </c>
      <c r="D1918" t="s">
        <v>24</v>
      </c>
      <c r="E1918" s="2">
        <v>1617.7</v>
      </c>
      <c r="F1918" s="2">
        <v>3</v>
      </c>
      <c r="G1918" s="2">
        <v>125</v>
      </c>
      <c r="H1918" s="2">
        <v>202212.5</v>
      </c>
      <c r="I1918">
        <v>0</v>
      </c>
      <c r="J1918" s="2">
        <v>202212.5</v>
      </c>
      <c r="K1918" s="2">
        <v>202.21</v>
      </c>
      <c r="L1918" s="2">
        <v>4853.1000000000004</v>
      </c>
      <c r="M1918" s="2">
        <v>197359.4</v>
      </c>
      <c r="N1918" s="2">
        <v>197.36</v>
      </c>
      <c r="O1918" s="3">
        <v>45533</v>
      </c>
      <c r="P1918" t="s">
        <v>44</v>
      </c>
      <c r="Q1918" t="s">
        <v>26</v>
      </c>
      <c r="R1918">
        <v>2024</v>
      </c>
      <c r="S1918" t="s">
        <v>551</v>
      </c>
      <c r="T1918" t="s">
        <v>70</v>
      </c>
      <c r="U1918" t="s">
        <v>59</v>
      </c>
    </row>
    <row r="1919" spans="1:21" x14ac:dyDescent="0.3">
      <c r="A1919" t="s">
        <v>47</v>
      </c>
      <c r="B1919" t="s">
        <v>454</v>
      </c>
      <c r="C1919" t="s">
        <v>23</v>
      </c>
      <c r="D1919" t="s">
        <v>24</v>
      </c>
      <c r="E1919" s="2">
        <v>706.33</v>
      </c>
      <c r="F1919" s="2">
        <v>5</v>
      </c>
      <c r="G1919" s="2">
        <v>12</v>
      </c>
      <c r="H1919" s="2">
        <v>8475.9599999999991</v>
      </c>
      <c r="I1919">
        <v>0</v>
      </c>
      <c r="J1919" s="2">
        <v>8475.9599999999991</v>
      </c>
      <c r="K1919" s="2">
        <v>8.48</v>
      </c>
      <c r="L1919" s="2">
        <v>3531.65</v>
      </c>
      <c r="M1919" s="2">
        <v>4944.3100000000004</v>
      </c>
      <c r="N1919" s="2">
        <v>4.9400000000000004</v>
      </c>
      <c r="O1919" s="3">
        <v>45533</v>
      </c>
      <c r="P1919" t="s">
        <v>44</v>
      </c>
      <c r="Q1919" t="s">
        <v>26</v>
      </c>
      <c r="R1919">
        <v>2024</v>
      </c>
      <c r="S1919" t="s">
        <v>455</v>
      </c>
      <c r="T1919" t="s">
        <v>28</v>
      </c>
      <c r="U1919" t="s">
        <v>65</v>
      </c>
    </row>
    <row r="1920" spans="1:21" x14ac:dyDescent="0.3">
      <c r="A1920" t="s">
        <v>30</v>
      </c>
      <c r="B1920" t="s">
        <v>608</v>
      </c>
      <c r="C1920" t="s">
        <v>32</v>
      </c>
      <c r="D1920" t="s">
        <v>228</v>
      </c>
      <c r="E1920" s="2">
        <v>806.58</v>
      </c>
      <c r="F1920" s="2">
        <v>10</v>
      </c>
      <c r="G1920" s="2">
        <v>15</v>
      </c>
      <c r="H1920" s="2">
        <v>12098.7</v>
      </c>
      <c r="I1920">
        <v>1814.81</v>
      </c>
      <c r="J1920" s="2">
        <v>10283.89</v>
      </c>
      <c r="K1920" s="2">
        <v>10.28</v>
      </c>
      <c r="L1920" s="2">
        <v>8065.8</v>
      </c>
      <c r="M1920" s="2">
        <v>2218.09</v>
      </c>
      <c r="N1920" s="2">
        <v>2.2200000000000002</v>
      </c>
      <c r="O1920" s="3">
        <v>45534</v>
      </c>
      <c r="P1920" t="s">
        <v>44</v>
      </c>
      <c r="Q1920" t="s">
        <v>26</v>
      </c>
      <c r="R1920">
        <v>2024</v>
      </c>
      <c r="S1920" t="s">
        <v>609</v>
      </c>
      <c r="T1920" t="s">
        <v>36</v>
      </c>
      <c r="U1920" t="s">
        <v>29</v>
      </c>
    </row>
    <row r="1921" spans="1:21" x14ac:dyDescent="0.3">
      <c r="A1921" t="s">
        <v>47</v>
      </c>
      <c r="B1921" t="s">
        <v>338</v>
      </c>
      <c r="C1921" t="s">
        <v>61</v>
      </c>
      <c r="D1921" t="s">
        <v>158</v>
      </c>
      <c r="E1921" s="2">
        <v>701.4</v>
      </c>
      <c r="F1921" s="2">
        <v>250</v>
      </c>
      <c r="G1921" s="2">
        <v>12</v>
      </c>
      <c r="H1921" s="2">
        <v>8416.7999999999993</v>
      </c>
      <c r="I1921">
        <v>841.68</v>
      </c>
      <c r="J1921" s="2">
        <v>7575.12</v>
      </c>
      <c r="K1921" s="2">
        <v>7.58</v>
      </c>
      <c r="L1921" s="2">
        <v>175350</v>
      </c>
      <c r="M1921" s="2">
        <v>-167774.88</v>
      </c>
      <c r="N1921" s="2">
        <v>-167.77</v>
      </c>
      <c r="O1921" s="3">
        <v>45534</v>
      </c>
      <c r="P1921" t="s">
        <v>44</v>
      </c>
      <c r="Q1921" t="s">
        <v>26</v>
      </c>
      <c r="R1921">
        <v>2024</v>
      </c>
      <c r="S1921" t="s">
        <v>339</v>
      </c>
      <c r="T1921" t="s">
        <v>64</v>
      </c>
      <c r="U1921" t="s">
        <v>54</v>
      </c>
    </row>
    <row r="1922" spans="1:21" x14ac:dyDescent="0.3">
      <c r="A1922" t="s">
        <v>47</v>
      </c>
      <c r="B1922" t="s">
        <v>360</v>
      </c>
      <c r="C1922" t="s">
        <v>61</v>
      </c>
      <c r="D1922" t="s">
        <v>158</v>
      </c>
      <c r="E1922" s="2">
        <v>1625.83</v>
      </c>
      <c r="F1922" s="2">
        <v>250</v>
      </c>
      <c r="G1922" s="2">
        <v>12</v>
      </c>
      <c r="H1922" s="2">
        <v>19509.96</v>
      </c>
      <c r="I1922">
        <v>1951</v>
      </c>
      <c r="J1922" s="2">
        <v>17558.96</v>
      </c>
      <c r="K1922" s="2">
        <v>17.559999999999999</v>
      </c>
      <c r="L1922" s="2">
        <v>406457.5</v>
      </c>
      <c r="M1922" s="2">
        <v>-388898.54</v>
      </c>
      <c r="N1922" s="2">
        <v>-388.9</v>
      </c>
      <c r="O1922" s="3">
        <v>45535</v>
      </c>
      <c r="P1922" t="s">
        <v>44</v>
      </c>
      <c r="Q1922" t="s">
        <v>26</v>
      </c>
      <c r="R1922">
        <v>2024</v>
      </c>
      <c r="S1922" t="s">
        <v>361</v>
      </c>
      <c r="T1922" t="s">
        <v>64</v>
      </c>
      <c r="U1922" t="s">
        <v>46</v>
      </c>
    </row>
    <row r="1923" spans="1:21" x14ac:dyDescent="0.3">
      <c r="A1923" t="s">
        <v>38</v>
      </c>
      <c r="B1923" t="s">
        <v>364</v>
      </c>
      <c r="C1923" t="s">
        <v>32</v>
      </c>
      <c r="D1923" t="s">
        <v>68</v>
      </c>
      <c r="E1923" s="2">
        <v>631.45000000000005</v>
      </c>
      <c r="F1923" s="2">
        <v>10</v>
      </c>
      <c r="G1923" s="2">
        <v>300</v>
      </c>
      <c r="H1923" s="2">
        <v>189435</v>
      </c>
      <c r="I1923">
        <v>9471.75</v>
      </c>
      <c r="J1923" s="2">
        <v>179963.25</v>
      </c>
      <c r="K1923" s="2">
        <v>179.96</v>
      </c>
      <c r="L1923" s="2">
        <v>6314.5</v>
      </c>
      <c r="M1923" s="2">
        <v>173648.75</v>
      </c>
      <c r="N1923" s="2">
        <v>173.65</v>
      </c>
      <c r="O1923" s="3">
        <v>45535</v>
      </c>
      <c r="P1923" t="s">
        <v>44</v>
      </c>
      <c r="Q1923" t="s">
        <v>26</v>
      </c>
      <c r="R1923">
        <v>2024</v>
      </c>
      <c r="S1923" t="s">
        <v>365</v>
      </c>
      <c r="T1923" t="s">
        <v>36</v>
      </c>
      <c r="U1923" t="s">
        <v>46</v>
      </c>
    </row>
    <row r="1924" spans="1:21" x14ac:dyDescent="0.3">
      <c r="A1924" t="s">
        <v>47</v>
      </c>
      <c r="B1924" t="s">
        <v>540</v>
      </c>
      <c r="C1924" t="s">
        <v>61</v>
      </c>
      <c r="D1924" t="s">
        <v>158</v>
      </c>
      <c r="E1924" s="2">
        <v>775.32</v>
      </c>
      <c r="F1924" s="2">
        <v>250</v>
      </c>
      <c r="G1924" s="2">
        <v>12</v>
      </c>
      <c r="H1924" s="2">
        <v>9303.84</v>
      </c>
      <c r="I1924">
        <v>930.38</v>
      </c>
      <c r="J1924" s="2">
        <v>8373.4599999999991</v>
      </c>
      <c r="K1924" s="2">
        <v>8.3699999999999992</v>
      </c>
      <c r="L1924" s="2">
        <v>193830</v>
      </c>
      <c r="M1924" s="2">
        <v>-185456.54</v>
      </c>
      <c r="N1924" s="2">
        <v>-185.46</v>
      </c>
      <c r="O1924" s="3">
        <v>45536</v>
      </c>
      <c r="P1924" t="s">
        <v>25</v>
      </c>
      <c r="Q1924" t="s">
        <v>26</v>
      </c>
      <c r="R1924">
        <v>2024</v>
      </c>
      <c r="S1924" t="s">
        <v>541</v>
      </c>
      <c r="T1924" t="s">
        <v>64</v>
      </c>
      <c r="U1924" t="s">
        <v>29</v>
      </c>
    </row>
    <row r="1925" spans="1:21" x14ac:dyDescent="0.3">
      <c r="A1925" t="s">
        <v>42</v>
      </c>
      <c r="B1925" t="s">
        <v>344</v>
      </c>
      <c r="C1925" t="s">
        <v>23</v>
      </c>
      <c r="D1925" t="s">
        <v>68</v>
      </c>
      <c r="E1925" s="2">
        <v>1156.32</v>
      </c>
      <c r="F1925" s="2">
        <v>5</v>
      </c>
      <c r="G1925" s="2">
        <v>350</v>
      </c>
      <c r="H1925" s="2">
        <v>404712</v>
      </c>
      <c r="I1925">
        <v>20235.599999999999</v>
      </c>
      <c r="J1925" s="2">
        <v>384476.4</v>
      </c>
      <c r="K1925" s="2">
        <v>384.48</v>
      </c>
      <c r="L1925" s="2">
        <v>5781.6</v>
      </c>
      <c r="M1925" s="2">
        <v>378694.8</v>
      </c>
      <c r="N1925" s="2">
        <v>378.69</v>
      </c>
      <c r="O1925" s="3">
        <v>45536</v>
      </c>
      <c r="P1925" t="s">
        <v>25</v>
      </c>
      <c r="Q1925" t="s">
        <v>26</v>
      </c>
      <c r="R1925">
        <v>2024</v>
      </c>
      <c r="S1925" t="s">
        <v>345</v>
      </c>
      <c r="T1925" t="s">
        <v>28</v>
      </c>
      <c r="U1925" t="s">
        <v>41</v>
      </c>
    </row>
    <row r="1926" spans="1:21" x14ac:dyDescent="0.3">
      <c r="A1926" t="s">
        <v>30</v>
      </c>
      <c r="B1926" t="s">
        <v>610</v>
      </c>
      <c r="C1926" t="s">
        <v>23</v>
      </c>
      <c r="D1926" t="s">
        <v>68</v>
      </c>
      <c r="E1926" s="2">
        <v>1388.95</v>
      </c>
      <c r="F1926" s="2">
        <v>5</v>
      </c>
      <c r="G1926" s="2">
        <v>15</v>
      </c>
      <c r="H1926" s="2">
        <v>20834.25</v>
      </c>
      <c r="I1926">
        <v>1041.71</v>
      </c>
      <c r="J1926" s="2">
        <v>19792.54</v>
      </c>
      <c r="K1926" s="2">
        <v>19.79</v>
      </c>
      <c r="L1926" s="2">
        <v>6944.75</v>
      </c>
      <c r="M1926" s="2">
        <v>12847.79</v>
      </c>
      <c r="N1926" s="2">
        <v>12.85</v>
      </c>
      <c r="O1926" s="3">
        <v>45536</v>
      </c>
      <c r="P1926" t="s">
        <v>25</v>
      </c>
      <c r="Q1926" t="s">
        <v>26</v>
      </c>
      <c r="R1926">
        <v>2024</v>
      </c>
      <c r="S1926" t="s">
        <v>611</v>
      </c>
      <c r="T1926" t="s">
        <v>28</v>
      </c>
      <c r="U1926" t="s">
        <v>46</v>
      </c>
    </row>
    <row r="1927" spans="1:21" x14ac:dyDescent="0.3">
      <c r="A1927" t="s">
        <v>47</v>
      </c>
      <c r="B1927" t="s">
        <v>338</v>
      </c>
      <c r="C1927" t="s">
        <v>23</v>
      </c>
      <c r="D1927" t="s">
        <v>228</v>
      </c>
      <c r="E1927" s="2">
        <v>1587.48</v>
      </c>
      <c r="F1927" s="2">
        <v>5</v>
      </c>
      <c r="G1927" s="2">
        <v>12</v>
      </c>
      <c r="H1927" s="2">
        <v>19049.759999999998</v>
      </c>
      <c r="I1927">
        <v>2857.46</v>
      </c>
      <c r="J1927" s="2">
        <v>16192.3</v>
      </c>
      <c r="K1927" s="2">
        <v>16.190000000000001</v>
      </c>
      <c r="L1927" s="2">
        <v>7937.4</v>
      </c>
      <c r="M1927" s="2">
        <v>8254.9</v>
      </c>
      <c r="N1927" s="2">
        <v>8.25</v>
      </c>
      <c r="O1927" s="3">
        <v>45537</v>
      </c>
      <c r="P1927" t="s">
        <v>25</v>
      </c>
      <c r="Q1927" t="s">
        <v>26</v>
      </c>
      <c r="R1927">
        <v>2024</v>
      </c>
      <c r="S1927" t="s">
        <v>339</v>
      </c>
      <c r="T1927" t="s">
        <v>28</v>
      </c>
      <c r="U1927" t="s">
        <v>51</v>
      </c>
    </row>
    <row r="1928" spans="1:21" x14ac:dyDescent="0.3">
      <c r="A1928" t="s">
        <v>30</v>
      </c>
      <c r="B1928" t="s">
        <v>374</v>
      </c>
      <c r="C1928" t="s">
        <v>32</v>
      </c>
      <c r="D1928" t="s">
        <v>228</v>
      </c>
      <c r="E1928" s="2">
        <v>764.65</v>
      </c>
      <c r="F1928" s="2">
        <v>10</v>
      </c>
      <c r="G1928" s="2">
        <v>15</v>
      </c>
      <c r="H1928" s="2">
        <v>11469.75</v>
      </c>
      <c r="I1928">
        <v>1720.46</v>
      </c>
      <c r="J1928" s="2">
        <v>9749.2900000000009</v>
      </c>
      <c r="K1928" s="2">
        <v>9.75</v>
      </c>
      <c r="L1928" s="2">
        <v>7646.5</v>
      </c>
      <c r="M1928" s="2">
        <v>2102.79</v>
      </c>
      <c r="N1928" s="2">
        <v>2.1</v>
      </c>
      <c r="O1928" s="3">
        <v>45537</v>
      </c>
      <c r="P1928" t="s">
        <v>25</v>
      </c>
      <c r="Q1928" t="s">
        <v>26</v>
      </c>
      <c r="R1928">
        <v>2024</v>
      </c>
      <c r="S1928" t="s">
        <v>375</v>
      </c>
      <c r="T1928" t="s">
        <v>36</v>
      </c>
      <c r="U1928" t="s">
        <v>46</v>
      </c>
    </row>
    <row r="1929" spans="1:21" x14ac:dyDescent="0.3">
      <c r="A1929" t="s">
        <v>38</v>
      </c>
      <c r="B1929" t="s">
        <v>474</v>
      </c>
      <c r="C1929" t="s">
        <v>67</v>
      </c>
      <c r="D1929" t="s">
        <v>228</v>
      </c>
      <c r="E1929" s="2">
        <v>974.18</v>
      </c>
      <c r="F1929" s="2">
        <v>3</v>
      </c>
      <c r="G1929" s="2">
        <v>300</v>
      </c>
      <c r="H1929" s="2">
        <v>292254</v>
      </c>
      <c r="I1929">
        <v>43838.1</v>
      </c>
      <c r="J1929" s="2">
        <v>248415.9</v>
      </c>
      <c r="K1929" s="2">
        <v>248.42</v>
      </c>
      <c r="L1929" s="2">
        <v>2922.54</v>
      </c>
      <c r="M1929" s="2">
        <v>245493.36</v>
      </c>
      <c r="N1929" s="2">
        <v>245.49</v>
      </c>
      <c r="O1929" s="3">
        <v>45537</v>
      </c>
      <c r="P1929" t="s">
        <v>25</v>
      </c>
      <c r="Q1929" t="s">
        <v>26</v>
      </c>
      <c r="R1929">
        <v>2024</v>
      </c>
      <c r="S1929" t="s">
        <v>475</v>
      </c>
      <c r="T1929" t="s">
        <v>70</v>
      </c>
      <c r="U1929" t="s">
        <v>46</v>
      </c>
    </row>
    <row r="1930" spans="1:21" x14ac:dyDescent="0.3">
      <c r="A1930" t="s">
        <v>42</v>
      </c>
      <c r="B1930" t="s">
        <v>524</v>
      </c>
      <c r="C1930" t="s">
        <v>23</v>
      </c>
      <c r="D1930" t="s">
        <v>158</v>
      </c>
      <c r="E1930" s="2">
        <v>2194.73</v>
      </c>
      <c r="F1930" s="2">
        <v>5</v>
      </c>
      <c r="G1930" s="2">
        <v>350</v>
      </c>
      <c r="H1930" s="2">
        <v>768155.5</v>
      </c>
      <c r="I1930">
        <v>76815.55</v>
      </c>
      <c r="J1930" s="2">
        <v>691339.95</v>
      </c>
      <c r="K1930" s="2">
        <v>691.34</v>
      </c>
      <c r="L1930" s="2">
        <v>10973.65</v>
      </c>
      <c r="M1930" s="2">
        <v>680366.3</v>
      </c>
      <c r="N1930" s="2">
        <v>680.37</v>
      </c>
      <c r="O1930" s="3">
        <v>45537</v>
      </c>
      <c r="P1930" t="s">
        <v>25</v>
      </c>
      <c r="Q1930" t="s">
        <v>26</v>
      </c>
      <c r="R1930">
        <v>2024</v>
      </c>
      <c r="S1930" t="s">
        <v>525</v>
      </c>
      <c r="T1930" t="s">
        <v>28</v>
      </c>
      <c r="U1930" t="s">
        <v>41</v>
      </c>
    </row>
    <row r="1931" spans="1:21" x14ac:dyDescent="0.3">
      <c r="A1931" t="s">
        <v>42</v>
      </c>
      <c r="B1931" t="s">
        <v>560</v>
      </c>
      <c r="C1931" t="s">
        <v>61</v>
      </c>
      <c r="D1931" t="s">
        <v>228</v>
      </c>
      <c r="E1931" s="2">
        <v>3280.97</v>
      </c>
      <c r="F1931" s="2">
        <v>250</v>
      </c>
      <c r="G1931" s="2">
        <v>350</v>
      </c>
      <c r="H1931" s="2">
        <v>1148339.5</v>
      </c>
      <c r="I1931">
        <v>172250.92</v>
      </c>
      <c r="J1931" s="2">
        <v>976088.58</v>
      </c>
      <c r="K1931" s="2">
        <v>976.09</v>
      </c>
      <c r="L1931" s="2">
        <v>820242.5</v>
      </c>
      <c r="M1931" s="2">
        <v>155846.07999999999</v>
      </c>
      <c r="N1931" s="2">
        <v>155.85</v>
      </c>
      <c r="O1931" s="3">
        <v>45537</v>
      </c>
      <c r="P1931" t="s">
        <v>25</v>
      </c>
      <c r="Q1931" t="s">
        <v>26</v>
      </c>
      <c r="R1931">
        <v>2024</v>
      </c>
      <c r="S1931" t="s">
        <v>561</v>
      </c>
      <c r="T1931" t="s">
        <v>64</v>
      </c>
      <c r="U1931" t="s">
        <v>65</v>
      </c>
    </row>
    <row r="1932" spans="1:21" x14ac:dyDescent="0.3">
      <c r="A1932" t="s">
        <v>42</v>
      </c>
      <c r="B1932" t="s">
        <v>422</v>
      </c>
      <c r="C1932" t="s">
        <v>61</v>
      </c>
      <c r="D1932" t="s">
        <v>24</v>
      </c>
      <c r="E1932" s="2">
        <v>3276.57</v>
      </c>
      <c r="F1932" s="2">
        <v>250</v>
      </c>
      <c r="G1932" s="2">
        <v>350</v>
      </c>
      <c r="H1932" s="2">
        <v>1146799.5</v>
      </c>
      <c r="I1932">
        <v>0</v>
      </c>
      <c r="J1932" s="2">
        <v>1146799.5</v>
      </c>
      <c r="K1932" s="2">
        <v>1146.8</v>
      </c>
      <c r="L1932" s="2">
        <v>819142.5</v>
      </c>
      <c r="M1932" s="2">
        <v>327657</v>
      </c>
      <c r="N1932" s="2">
        <v>327.66000000000003</v>
      </c>
      <c r="O1932" s="3">
        <v>45538</v>
      </c>
      <c r="P1932" t="s">
        <v>25</v>
      </c>
      <c r="Q1932" t="s">
        <v>26</v>
      </c>
      <c r="R1932">
        <v>2024</v>
      </c>
      <c r="S1932" t="s">
        <v>423</v>
      </c>
      <c r="T1932" t="s">
        <v>64</v>
      </c>
      <c r="U1932" t="s">
        <v>51</v>
      </c>
    </row>
    <row r="1933" spans="1:21" x14ac:dyDescent="0.3">
      <c r="A1933" t="s">
        <v>30</v>
      </c>
      <c r="B1933" t="s">
        <v>480</v>
      </c>
      <c r="C1933" t="s">
        <v>67</v>
      </c>
      <c r="D1933" t="s">
        <v>68</v>
      </c>
      <c r="E1933" s="2">
        <v>885.94</v>
      </c>
      <c r="F1933" s="2">
        <v>3</v>
      </c>
      <c r="G1933" s="2">
        <v>15</v>
      </c>
      <c r="H1933" s="2">
        <v>13289.1</v>
      </c>
      <c r="I1933">
        <v>664.46</v>
      </c>
      <c r="J1933" s="2">
        <v>12624.64</v>
      </c>
      <c r="K1933" s="2">
        <v>12.62</v>
      </c>
      <c r="L1933" s="2">
        <v>2657.82</v>
      </c>
      <c r="M1933" s="2">
        <v>9966.82</v>
      </c>
      <c r="N1933" s="2">
        <v>9.9700000000000006</v>
      </c>
      <c r="O1933" s="3">
        <v>45538</v>
      </c>
      <c r="P1933" t="s">
        <v>25</v>
      </c>
      <c r="Q1933" t="s">
        <v>26</v>
      </c>
      <c r="R1933">
        <v>2024</v>
      </c>
      <c r="S1933" t="s">
        <v>481</v>
      </c>
      <c r="T1933" t="s">
        <v>70</v>
      </c>
      <c r="U1933" t="s">
        <v>65</v>
      </c>
    </row>
    <row r="1934" spans="1:21" x14ac:dyDescent="0.3">
      <c r="A1934" t="s">
        <v>42</v>
      </c>
      <c r="B1934" t="s">
        <v>514</v>
      </c>
      <c r="C1934" t="s">
        <v>56</v>
      </c>
      <c r="D1934" t="s">
        <v>228</v>
      </c>
      <c r="E1934" s="2">
        <v>2686.43</v>
      </c>
      <c r="F1934" s="2">
        <v>120</v>
      </c>
      <c r="G1934" s="2">
        <v>350</v>
      </c>
      <c r="H1934" s="2">
        <v>940250.5</v>
      </c>
      <c r="I1934">
        <v>141037.57</v>
      </c>
      <c r="J1934" s="2">
        <v>799212.93</v>
      </c>
      <c r="K1934" s="2">
        <v>799.21</v>
      </c>
      <c r="L1934" s="2">
        <v>322371.59999999998</v>
      </c>
      <c r="M1934" s="2">
        <v>476841.33</v>
      </c>
      <c r="N1934" s="2">
        <v>476.84</v>
      </c>
      <c r="O1934" s="3">
        <v>45538</v>
      </c>
      <c r="P1934" t="s">
        <v>25</v>
      </c>
      <c r="Q1934" t="s">
        <v>26</v>
      </c>
      <c r="R1934">
        <v>2024</v>
      </c>
      <c r="S1934" t="s">
        <v>515</v>
      </c>
      <c r="T1934" t="s">
        <v>58</v>
      </c>
      <c r="U1934" t="s">
        <v>65</v>
      </c>
    </row>
    <row r="1935" spans="1:21" x14ac:dyDescent="0.3">
      <c r="A1935" t="s">
        <v>38</v>
      </c>
      <c r="B1935" t="s">
        <v>558</v>
      </c>
      <c r="C1935" t="s">
        <v>32</v>
      </c>
      <c r="D1935" t="s">
        <v>228</v>
      </c>
      <c r="E1935" s="2">
        <v>356.57</v>
      </c>
      <c r="F1935" s="2">
        <v>10</v>
      </c>
      <c r="G1935" s="2">
        <v>300</v>
      </c>
      <c r="H1935" s="2">
        <v>106971</v>
      </c>
      <c r="I1935">
        <v>16045.65</v>
      </c>
      <c r="J1935" s="2">
        <v>90925.35</v>
      </c>
      <c r="K1935" s="2">
        <v>90.93</v>
      </c>
      <c r="L1935" s="2">
        <v>3565.7</v>
      </c>
      <c r="M1935" s="2">
        <v>87359.65</v>
      </c>
      <c r="N1935" s="2">
        <v>87.36</v>
      </c>
      <c r="O1935" s="3">
        <v>45538</v>
      </c>
      <c r="P1935" t="s">
        <v>25</v>
      </c>
      <c r="Q1935" t="s">
        <v>26</v>
      </c>
      <c r="R1935">
        <v>2024</v>
      </c>
      <c r="S1935" t="s">
        <v>559</v>
      </c>
      <c r="T1935" t="s">
        <v>36</v>
      </c>
      <c r="U1935" t="s">
        <v>46</v>
      </c>
    </row>
    <row r="1936" spans="1:21" x14ac:dyDescent="0.3">
      <c r="A1936" t="s">
        <v>21</v>
      </c>
      <c r="B1936" t="s">
        <v>456</v>
      </c>
      <c r="C1936" t="s">
        <v>67</v>
      </c>
      <c r="D1936" t="s">
        <v>158</v>
      </c>
      <c r="E1936" s="2">
        <v>1982.91</v>
      </c>
      <c r="F1936" s="2">
        <v>3</v>
      </c>
      <c r="G1936" s="2">
        <v>125</v>
      </c>
      <c r="H1936" s="2">
        <v>247863.75</v>
      </c>
      <c r="I1936">
        <v>24786.38</v>
      </c>
      <c r="J1936" s="2">
        <v>223077.37</v>
      </c>
      <c r="K1936" s="2">
        <v>223.08</v>
      </c>
      <c r="L1936" s="2">
        <v>5948.73</v>
      </c>
      <c r="M1936" s="2">
        <v>217128.64</v>
      </c>
      <c r="N1936" s="2">
        <v>217.13</v>
      </c>
      <c r="O1936" s="3">
        <v>45539</v>
      </c>
      <c r="P1936" t="s">
        <v>25</v>
      </c>
      <c r="Q1936" t="s">
        <v>26</v>
      </c>
      <c r="R1936">
        <v>2024</v>
      </c>
      <c r="S1936" t="s">
        <v>457</v>
      </c>
      <c r="T1936" t="s">
        <v>70</v>
      </c>
      <c r="U1936" t="s">
        <v>59</v>
      </c>
    </row>
    <row r="1937" spans="1:21" x14ac:dyDescent="0.3">
      <c r="A1937" t="s">
        <v>38</v>
      </c>
      <c r="B1937" t="s">
        <v>382</v>
      </c>
      <c r="C1937" t="s">
        <v>61</v>
      </c>
      <c r="D1937" t="s">
        <v>228</v>
      </c>
      <c r="E1937" s="2">
        <v>446.25</v>
      </c>
      <c r="F1937" s="2">
        <v>250</v>
      </c>
      <c r="G1937" s="2">
        <v>300</v>
      </c>
      <c r="H1937" s="2">
        <v>133875</v>
      </c>
      <c r="I1937">
        <v>20081.25</v>
      </c>
      <c r="J1937" s="2">
        <v>113793.75</v>
      </c>
      <c r="K1937" s="2">
        <v>113.79</v>
      </c>
      <c r="L1937" s="2">
        <v>111562.5</v>
      </c>
      <c r="M1937" s="2">
        <v>2231.25</v>
      </c>
      <c r="N1937" s="2">
        <v>2.23</v>
      </c>
      <c r="O1937" s="3">
        <v>45539</v>
      </c>
      <c r="P1937" t="s">
        <v>25</v>
      </c>
      <c r="Q1937" t="s">
        <v>26</v>
      </c>
      <c r="R1937">
        <v>2024</v>
      </c>
      <c r="S1937" t="s">
        <v>383</v>
      </c>
      <c r="T1937" t="s">
        <v>64</v>
      </c>
      <c r="U1937" t="s">
        <v>37</v>
      </c>
    </row>
    <row r="1938" spans="1:21" x14ac:dyDescent="0.3">
      <c r="A1938" t="s">
        <v>21</v>
      </c>
      <c r="B1938" t="s">
        <v>588</v>
      </c>
      <c r="C1938" t="s">
        <v>23</v>
      </c>
      <c r="D1938" t="s">
        <v>228</v>
      </c>
      <c r="E1938" s="2">
        <v>2864.26</v>
      </c>
      <c r="F1938" s="2">
        <v>5</v>
      </c>
      <c r="G1938" s="2">
        <v>125</v>
      </c>
      <c r="H1938" s="2">
        <v>358032.5</v>
      </c>
      <c r="I1938">
        <v>53704.88</v>
      </c>
      <c r="J1938" s="2">
        <v>304327.62</v>
      </c>
      <c r="K1938" s="2">
        <v>304.33</v>
      </c>
      <c r="L1938" s="2">
        <v>14321.3</v>
      </c>
      <c r="M1938" s="2">
        <v>290006.32</v>
      </c>
      <c r="N1938" s="2">
        <v>290.01</v>
      </c>
      <c r="O1938" s="3">
        <v>45540</v>
      </c>
      <c r="P1938" t="s">
        <v>25</v>
      </c>
      <c r="Q1938" t="s">
        <v>26</v>
      </c>
      <c r="R1938">
        <v>2024</v>
      </c>
      <c r="S1938" t="s">
        <v>589</v>
      </c>
      <c r="T1938" t="s">
        <v>28</v>
      </c>
      <c r="U1938" t="s">
        <v>41</v>
      </c>
    </row>
    <row r="1939" spans="1:21" x14ac:dyDescent="0.3">
      <c r="A1939" t="s">
        <v>42</v>
      </c>
      <c r="B1939" t="s">
        <v>328</v>
      </c>
      <c r="C1939" t="s">
        <v>56</v>
      </c>
      <c r="D1939" t="s">
        <v>158</v>
      </c>
      <c r="E1939" s="2">
        <v>2528.83</v>
      </c>
      <c r="F1939" s="2">
        <v>120</v>
      </c>
      <c r="G1939" s="2">
        <v>350</v>
      </c>
      <c r="H1939" s="2">
        <v>885090.5</v>
      </c>
      <c r="I1939">
        <v>88509.05</v>
      </c>
      <c r="J1939" s="2">
        <v>796581.45</v>
      </c>
      <c r="K1939" s="2">
        <v>796.58</v>
      </c>
      <c r="L1939" s="2">
        <v>303459.59999999998</v>
      </c>
      <c r="M1939" s="2">
        <v>493121.85</v>
      </c>
      <c r="N1939" s="2">
        <v>493.12</v>
      </c>
      <c r="O1939" s="3">
        <v>45540</v>
      </c>
      <c r="P1939" t="s">
        <v>25</v>
      </c>
      <c r="Q1939" t="s">
        <v>26</v>
      </c>
      <c r="R1939">
        <v>2024</v>
      </c>
      <c r="S1939" t="s">
        <v>329</v>
      </c>
      <c r="T1939" t="s">
        <v>58</v>
      </c>
      <c r="U1939" t="s">
        <v>65</v>
      </c>
    </row>
    <row r="1940" spans="1:21" x14ac:dyDescent="0.3">
      <c r="A1940" t="s">
        <v>21</v>
      </c>
      <c r="B1940" t="s">
        <v>368</v>
      </c>
      <c r="C1940" t="s">
        <v>95</v>
      </c>
      <c r="D1940" t="s">
        <v>228</v>
      </c>
      <c r="E1940" s="2">
        <v>2853.04</v>
      </c>
      <c r="F1940" s="2">
        <v>260</v>
      </c>
      <c r="G1940" s="2">
        <v>125</v>
      </c>
      <c r="H1940" s="2">
        <v>356630</v>
      </c>
      <c r="I1940">
        <v>53494.5</v>
      </c>
      <c r="J1940" s="2">
        <v>303135.5</v>
      </c>
      <c r="K1940" s="2">
        <v>303.14</v>
      </c>
      <c r="L1940" s="2">
        <v>741790.4</v>
      </c>
      <c r="M1940" s="2">
        <v>-438654.9</v>
      </c>
      <c r="N1940" s="2">
        <v>-438.65</v>
      </c>
      <c r="O1940" s="3">
        <v>45541</v>
      </c>
      <c r="P1940" t="s">
        <v>25</v>
      </c>
      <c r="Q1940" t="s">
        <v>26</v>
      </c>
      <c r="R1940">
        <v>2024</v>
      </c>
      <c r="S1940" t="s">
        <v>369</v>
      </c>
      <c r="T1940" t="s">
        <v>97</v>
      </c>
      <c r="U1940" t="s">
        <v>46</v>
      </c>
    </row>
    <row r="1941" spans="1:21" x14ac:dyDescent="0.3">
      <c r="A1941" t="s">
        <v>42</v>
      </c>
      <c r="B1941" t="s">
        <v>454</v>
      </c>
      <c r="C1941" t="s">
        <v>23</v>
      </c>
      <c r="D1941" t="s">
        <v>158</v>
      </c>
      <c r="E1941" s="2">
        <v>2892.86</v>
      </c>
      <c r="F1941" s="2">
        <v>5</v>
      </c>
      <c r="G1941" s="2">
        <v>350</v>
      </c>
      <c r="H1941" s="2">
        <v>1012501</v>
      </c>
      <c r="I1941">
        <v>101250.1</v>
      </c>
      <c r="J1941" s="2">
        <v>911250.9</v>
      </c>
      <c r="K1941" s="2">
        <v>911.25</v>
      </c>
      <c r="L1941" s="2">
        <v>14464.3</v>
      </c>
      <c r="M1941" s="2">
        <v>896786.6</v>
      </c>
      <c r="N1941" s="2">
        <v>896.79</v>
      </c>
      <c r="O1941" s="3">
        <v>45541</v>
      </c>
      <c r="P1941" t="s">
        <v>25</v>
      </c>
      <c r="Q1941" t="s">
        <v>26</v>
      </c>
      <c r="R1941">
        <v>2024</v>
      </c>
      <c r="S1941" t="s">
        <v>455</v>
      </c>
      <c r="T1941" t="s">
        <v>28</v>
      </c>
      <c r="U1941" t="s">
        <v>29</v>
      </c>
    </row>
    <row r="1942" spans="1:21" x14ac:dyDescent="0.3">
      <c r="A1942" t="s">
        <v>38</v>
      </c>
      <c r="B1942" t="s">
        <v>516</v>
      </c>
      <c r="C1942" t="s">
        <v>67</v>
      </c>
      <c r="D1942" t="s">
        <v>228</v>
      </c>
      <c r="E1942" s="2">
        <v>955.41</v>
      </c>
      <c r="F1942" s="2">
        <v>3</v>
      </c>
      <c r="G1942" s="2">
        <v>300</v>
      </c>
      <c r="H1942" s="2">
        <v>286623</v>
      </c>
      <c r="I1942">
        <v>42993.45</v>
      </c>
      <c r="J1942" s="2">
        <v>243629.55</v>
      </c>
      <c r="K1942" s="2">
        <v>243.63</v>
      </c>
      <c r="L1942" s="2">
        <v>2866.23</v>
      </c>
      <c r="M1942" s="2">
        <v>240763.32</v>
      </c>
      <c r="N1942" s="2">
        <v>240.76</v>
      </c>
      <c r="O1942" s="3">
        <v>45543</v>
      </c>
      <c r="P1942" t="s">
        <v>25</v>
      </c>
      <c r="Q1942" t="s">
        <v>26</v>
      </c>
      <c r="R1942">
        <v>2024</v>
      </c>
      <c r="S1942" t="s">
        <v>517</v>
      </c>
      <c r="T1942" t="s">
        <v>70</v>
      </c>
      <c r="U1942" t="s">
        <v>41</v>
      </c>
    </row>
    <row r="1943" spans="1:21" x14ac:dyDescent="0.3">
      <c r="A1943" t="s">
        <v>30</v>
      </c>
      <c r="B1943" t="s">
        <v>342</v>
      </c>
      <c r="C1943" t="s">
        <v>67</v>
      </c>
      <c r="D1943" t="s">
        <v>68</v>
      </c>
      <c r="E1943" s="2">
        <v>518.51</v>
      </c>
      <c r="F1943" s="2">
        <v>3</v>
      </c>
      <c r="G1943" s="2">
        <v>15</v>
      </c>
      <c r="H1943" s="2">
        <v>7777.65</v>
      </c>
      <c r="I1943">
        <v>388.88</v>
      </c>
      <c r="J1943" s="2">
        <v>7388.77</v>
      </c>
      <c r="K1943" s="2">
        <v>7.39</v>
      </c>
      <c r="L1943" s="2">
        <v>1555.53</v>
      </c>
      <c r="M1943" s="2">
        <v>5833.24</v>
      </c>
      <c r="N1943" s="2">
        <v>5.83</v>
      </c>
      <c r="O1943" s="3">
        <v>45544</v>
      </c>
      <c r="P1943" t="s">
        <v>25</v>
      </c>
      <c r="Q1943" t="s">
        <v>26</v>
      </c>
      <c r="R1943">
        <v>2024</v>
      </c>
      <c r="S1943" t="s">
        <v>343</v>
      </c>
      <c r="T1943" t="s">
        <v>70</v>
      </c>
      <c r="U1943" t="s">
        <v>37</v>
      </c>
    </row>
    <row r="1944" spans="1:21" x14ac:dyDescent="0.3">
      <c r="A1944" t="s">
        <v>42</v>
      </c>
      <c r="B1944" t="s">
        <v>596</v>
      </c>
      <c r="C1944" t="s">
        <v>95</v>
      </c>
      <c r="D1944" t="s">
        <v>24</v>
      </c>
      <c r="E1944" s="2">
        <v>2555.61</v>
      </c>
      <c r="F1944" s="2">
        <v>260</v>
      </c>
      <c r="G1944" s="2">
        <v>350</v>
      </c>
      <c r="H1944" s="2">
        <v>894463.5</v>
      </c>
      <c r="I1944">
        <v>0</v>
      </c>
      <c r="J1944" s="2">
        <v>894463.5</v>
      </c>
      <c r="K1944" s="2">
        <v>894.46</v>
      </c>
      <c r="L1944" s="2">
        <v>664458.6</v>
      </c>
      <c r="M1944" s="2">
        <v>230004.9</v>
      </c>
      <c r="N1944" s="2">
        <v>230</v>
      </c>
      <c r="O1944" s="3">
        <v>45544</v>
      </c>
      <c r="P1944" t="s">
        <v>25</v>
      </c>
      <c r="Q1944" t="s">
        <v>26</v>
      </c>
      <c r="R1944">
        <v>2024</v>
      </c>
      <c r="S1944" t="s">
        <v>597</v>
      </c>
      <c r="T1944" t="s">
        <v>97</v>
      </c>
      <c r="U1944" t="s">
        <v>46</v>
      </c>
    </row>
    <row r="1945" spans="1:21" x14ac:dyDescent="0.3">
      <c r="A1945" t="s">
        <v>30</v>
      </c>
      <c r="B1945" t="s">
        <v>488</v>
      </c>
      <c r="C1945" t="s">
        <v>61</v>
      </c>
      <c r="D1945" t="s">
        <v>158</v>
      </c>
      <c r="E1945" s="2">
        <v>1537.76</v>
      </c>
      <c r="F1945" s="2">
        <v>250</v>
      </c>
      <c r="G1945" s="2">
        <v>15</v>
      </c>
      <c r="H1945" s="2">
        <v>23066.400000000001</v>
      </c>
      <c r="I1945">
        <v>2306.64</v>
      </c>
      <c r="J1945" s="2">
        <v>20759.759999999998</v>
      </c>
      <c r="K1945" s="2">
        <v>20.76</v>
      </c>
      <c r="L1945" s="2">
        <v>384440</v>
      </c>
      <c r="M1945" s="2">
        <v>-363680.24</v>
      </c>
      <c r="N1945" s="2">
        <v>-363.68</v>
      </c>
      <c r="O1945" s="3">
        <v>45545</v>
      </c>
      <c r="P1945" t="s">
        <v>25</v>
      </c>
      <c r="Q1945" t="s">
        <v>26</v>
      </c>
      <c r="R1945">
        <v>2024</v>
      </c>
      <c r="S1945" t="s">
        <v>489</v>
      </c>
      <c r="T1945" t="s">
        <v>64</v>
      </c>
      <c r="U1945" t="s">
        <v>59</v>
      </c>
    </row>
    <row r="1946" spans="1:21" x14ac:dyDescent="0.3">
      <c r="A1946" t="s">
        <v>42</v>
      </c>
      <c r="B1946" t="s">
        <v>514</v>
      </c>
      <c r="C1946" t="s">
        <v>95</v>
      </c>
      <c r="D1946" t="s">
        <v>24</v>
      </c>
      <c r="E1946" s="2">
        <v>1327.82</v>
      </c>
      <c r="F1946" s="2">
        <v>260</v>
      </c>
      <c r="G1946" s="2">
        <v>350</v>
      </c>
      <c r="H1946" s="2">
        <v>464737</v>
      </c>
      <c r="I1946">
        <v>0</v>
      </c>
      <c r="J1946" s="2">
        <v>464737</v>
      </c>
      <c r="K1946" s="2">
        <v>464.74</v>
      </c>
      <c r="L1946" s="2">
        <v>345233.2</v>
      </c>
      <c r="M1946" s="2">
        <v>119503.8</v>
      </c>
      <c r="N1946" s="2">
        <v>119.5</v>
      </c>
      <c r="O1946" s="3">
        <v>45546</v>
      </c>
      <c r="P1946" t="s">
        <v>25</v>
      </c>
      <c r="Q1946" t="s">
        <v>26</v>
      </c>
      <c r="R1946">
        <v>2024</v>
      </c>
      <c r="S1946" t="s">
        <v>515</v>
      </c>
      <c r="T1946" t="s">
        <v>97</v>
      </c>
      <c r="U1946" t="s">
        <v>54</v>
      </c>
    </row>
    <row r="1947" spans="1:21" x14ac:dyDescent="0.3">
      <c r="A1947" t="s">
        <v>38</v>
      </c>
      <c r="B1947" t="s">
        <v>346</v>
      </c>
      <c r="C1947" t="s">
        <v>95</v>
      </c>
      <c r="D1947" t="s">
        <v>68</v>
      </c>
      <c r="E1947" s="2">
        <v>944.01</v>
      </c>
      <c r="F1947" s="2">
        <v>260</v>
      </c>
      <c r="G1947" s="2">
        <v>300</v>
      </c>
      <c r="H1947" s="2">
        <v>283203</v>
      </c>
      <c r="I1947">
        <v>14160.15</v>
      </c>
      <c r="J1947" s="2">
        <v>269042.84999999998</v>
      </c>
      <c r="K1947" s="2">
        <v>269.04000000000002</v>
      </c>
      <c r="L1947" s="2">
        <v>245442.6</v>
      </c>
      <c r="M1947" s="2">
        <v>23600.25</v>
      </c>
      <c r="N1947" s="2">
        <v>23.6</v>
      </c>
      <c r="O1947" s="3">
        <v>45546</v>
      </c>
      <c r="P1947" t="s">
        <v>25</v>
      </c>
      <c r="Q1947" t="s">
        <v>26</v>
      </c>
      <c r="R1947">
        <v>2024</v>
      </c>
      <c r="S1947" t="s">
        <v>347</v>
      </c>
      <c r="T1947" t="s">
        <v>97</v>
      </c>
      <c r="U1947" t="s">
        <v>59</v>
      </c>
    </row>
    <row r="1948" spans="1:21" x14ac:dyDescent="0.3">
      <c r="A1948" t="s">
        <v>21</v>
      </c>
      <c r="B1948" t="s">
        <v>514</v>
      </c>
      <c r="C1948" t="s">
        <v>32</v>
      </c>
      <c r="D1948" t="s">
        <v>228</v>
      </c>
      <c r="E1948" s="2">
        <v>1003.16</v>
      </c>
      <c r="F1948" s="2">
        <v>10</v>
      </c>
      <c r="G1948" s="2">
        <v>125</v>
      </c>
      <c r="H1948" s="2">
        <v>125395</v>
      </c>
      <c r="I1948">
        <v>18809.25</v>
      </c>
      <c r="J1948" s="2">
        <v>106585.75</v>
      </c>
      <c r="K1948" s="2">
        <v>106.59</v>
      </c>
      <c r="L1948" s="2">
        <v>10031.6</v>
      </c>
      <c r="M1948" s="2">
        <v>96554.15</v>
      </c>
      <c r="N1948" s="2">
        <v>96.55</v>
      </c>
      <c r="O1948" s="3">
        <v>45547</v>
      </c>
      <c r="P1948" t="s">
        <v>25</v>
      </c>
      <c r="Q1948" t="s">
        <v>26</v>
      </c>
      <c r="R1948">
        <v>2024</v>
      </c>
      <c r="S1948" t="s">
        <v>515</v>
      </c>
      <c r="T1948" t="s">
        <v>36</v>
      </c>
      <c r="U1948" t="s">
        <v>37</v>
      </c>
    </row>
    <row r="1949" spans="1:21" x14ac:dyDescent="0.3">
      <c r="A1949" t="s">
        <v>47</v>
      </c>
      <c r="B1949" t="s">
        <v>460</v>
      </c>
      <c r="C1949" t="s">
        <v>61</v>
      </c>
      <c r="D1949" t="s">
        <v>158</v>
      </c>
      <c r="E1949" s="2">
        <v>1599.56</v>
      </c>
      <c r="F1949" s="2">
        <v>250</v>
      </c>
      <c r="G1949" s="2">
        <v>12</v>
      </c>
      <c r="H1949" s="2">
        <v>19194.72</v>
      </c>
      <c r="I1949">
        <v>1919.47</v>
      </c>
      <c r="J1949" s="2">
        <v>17275.25</v>
      </c>
      <c r="K1949" s="2">
        <v>17.28</v>
      </c>
      <c r="L1949" s="2">
        <v>399890</v>
      </c>
      <c r="M1949" s="2">
        <v>-382614.75</v>
      </c>
      <c r="N1949" s="2">
        <v>-382.61</v>
      </c>
      <c r="O1949" s="3">
        <v>45547</v>
      </c>
      <c r="P1949" t="s">
        <v>25</v>
      </c>
      <c r="Q1949" t="s">
        <v>26</v>
      </c>
      <c r="R1949">
        <v>2024</v>
      </c>
      <c r="S1949" t="s">
        <v>461</v>
      </c>
      <c r="T1949" t="s">
        <v>64</v>
      </c>
      <c r="U1949" t="s">
        <v>41</v>
      </c>
    </row>
    <row r="1950" spans="1:21" x14ac:dyDescent="0.3">
      <c r="A1950" t="s">
        <v>38</v>
      </c>
      <c r="B1950" t="s">
        <v>526</v>
      </c>
      <c r="C1950" t="s">
        <v>32</v>
      </c>
      <c r="D1950" t="s">
        <v>68</v>
      </c>
      <c r="E1950" s="2">
        <v>358.42</v>
      </c>
      <c r="F1950" s="2">
        <v>10</v>
      </c>
      <c r="G1950" s="2">
        <v>300</v>
      </c>
      <c r="H1950" s="2">
        <v>107526</v>
      </c>
      <c r="I1950">
        <v>5376.3</v>
      </c>
      <c r="J1950" s="2">
        <v>102149.7</v>
      </c>
      <c r="K1950" s="2">
        <v>102.15</v>
      </c>
      <c r="L1950" s="2">
        <v>3584.2</v>
      </c>
      <c r="M1950" s="2">
        <v>98565.5</v>
      </c>
      <c r="N1950" s="2">
        <v>98.57</v>
      </c>
      <c r="O1950" s="3">
        <v>45547</v>
      </c>
      <c r="P1950" t="s">
        <v>25</v>
      </c>
      <c r="Q1950" t="s">
        <v>26</v>
      </c>
      <c r="R1950">
        <v>2024</v>
      </c>
      <c r="S1950" t="s">
        <v>527</v>
      </c>
      <c r="T1950" t="s">
        <v>36</v>
      </c>
      <c r="U1950" t="s">
        <v>41</v>
      </c>
    </row>
    <row r="1951" spans="1:21" x14ac:dyDescent="0.3">
      <c r="A1951" t="s">
        <v>21</v>
      </c>
      <c r="B1951" t="s">
        <v>446</v>
      </c>
      <c r="C1951" t="s">
        <v>61</v>
      </c>
      <c r="D1951" t="s">
        <v>68</v>
      </c>
      <c r="E1951" s="2">
        <v>1371.28</v>
      </c>
      <c r="F1951" s="2">
        <v>250</v>
      </c>
      <c r="G1951" s="2">
        <v>125</v>
      </c>
      <c r="H1951" s="2">
        <v>171410</v>
      </c>
      <c r="I1951">
        <v>8570.5</v>
      </c>
      <c r="J1951" s="2">
        <v>162839.5</v>
      </c>
      <c r="K1951" s="2">
        <v>162.84</v>
      </c>
      <c r="L1951" s="2">
        <v>342820</v>
      </c>
      <c r="M1951" s="2">
        <v>-179980.5</v>
      </c>
      <c r="N1951" s="2">
        <v>-179.98</v>
      </c>
      <c r="O1951" s="3">
        <v>45547</v>
      </c>
      <c r="P1951" t="s">
        <v>25</v>
      </c>
      <c r="Q1951" t="s">
        <v>26</v>
      </c>
      <c r="R1951">
        <v>2024</v>
      </c>
      <c r="S1951" t="s">
        <v>447</v>
      </c>
      <c r="T1951" t="s">
        <v>64</v>
      </c>
      <c r="U1951" t="s">
        <v>29</v>
      </c>
    </row>
    <row r="1952" spans="1:21" x14ac:dyDescent="0.3">
      <c r="A1952" t="s">
        <v>30</v>
      </c>
      <c r="B1952" t="s">
        <v>602</v>
      </c>
      <c r="C1952" t="s">
        <v>56</v>
      </c>
      <c r="D1952" t="s">
        <v>228</v>
      </c>
      <c r="E1952" s="2">
        <v>1161.0999999999999</v>
      </c>
      <c r="F1952" s="2">
        <v>120</v>
      </c>
      <c r="G1952" s="2">
        <v>15</v>
      </c>
      <c r="H1952" s="2">
        <v>17416.5</v>
      </c>
      <c r="I1952">
        <v>2612.4699999999998</v>
      </c>
      <c r="J1952" s="2">
        <v>14804.03</v>
      </c>
      <c r="K1952" s="2">
        <v>14.8</v>
      </c>
      <c r="L1952" s="2">
        <v>139332</v>
      </c>
      <c r="M1952" s="2">
        <v>-124527.97</v>
      </c>
      <c r="N1952" s="2">
        <v>-124.53</v>
      </c>
      <c r="O1952" s="3">
        <v>45548</v>
      </c>
      <c r="P1952" t="s">
        <v>25</v>
      </c>
      <c r="Q1952" t="s">
        <v>26</v>
      </c>
      <c r="R1952">
        <v>2024</v>
      </c>
      <c r="S1952" t="s">
        <v>603</v>
      </c>
      <c r="T1952" t="s">
        <v>58</v>
      </c>
      <c r="U1952" t="s">
        <v>37</v>
      </c>
    </row>
    <row r="1953" spans="1:21" x14ac:dyDescent="0.3">
      <c r="A1953" t="s">
        <v>21</v>
      </c>
      <c r="B1953" t="s">
        <v>374</v>
      </c>
      <c r="C1953" t="s">
        <v>56</v>
      </c>
      <c r="D1953" t="s">
        <v>24</v>
      </c>
      <c r="E1953" s="2">
        <v>1755.46</v>
      </c>
      <c r="F1953" s="2">
        <v>120</v>
      </c>
      <c r="G1953" s="2">
        <v>125</v>
      </c>
      <c r="H1953" s="2">
        <v>219432.5</v>
      </c>
      <c r="I1953">
        <v>0</v>
      </c>
      <c r="J1953" s="2">
        <v>219432.5</v>
      </c>
      <c r="K1953" s="2">
        <v>219.43</v>
      </c>
      <c r="L1953" s="2">
        <v>210655.2</v>
      </c>
      <c r="M1953" s="2">
        <v>8777.2999999999993</v>
      </c>
      <c r="N1953" s="2">
        <v>8.7799999999999994</v>
      </c>
      <c r="O1953" s="3">
        <v>45548</v>
      </c>
      <c r="P1953" t="s">
        <v>25</v>
      </c>
      <c r="Q1953" t="s">
        <v>26</v>
      </c>
      <c r="R1953">
        <v>2024</v>
      </c>
      <c r="S1953" t="s">
        <v>375</v>
      </c>
      <c r="T1953" t="s">
        <v>58</v>
      </c>
      <c r="U1953" t="s">
        <v>51</v>
      </c>
    </row>
    <row r="1954" spans="1:21" x14ac:dyDescent="0.3">
      <c r="A1954" t="s">
        <v>38</v>
      </c>
      <c r="B1954" t="s">
        <v>344</v>
      </c>
      <c r="C1954" t="s">
        <v>23</v>
      </c>
      <c r="D1954" t="s">
        <v>68</v>
      </c>
      <c r="E1954" s="2">
        <v>582.32000000000005</v>
      </c>
      <c r="F1954" s="2">
        <v>5</v>
      </c>
      <c r="G1954" s="2">
        <v>300</v>
      </c>
      <c r="H1954" s="2">
        <v>174696</v>
      </c>
      <c r="I1954">
        <v>8734.7999999999993</v>
      </c>
      <c r="J1954" s="2">
        <v>165961.20000000001</v>
      </c>
      <c r="K1954" s="2">
        <v>165.96</v>
      </c>
      <c r="L1954" s="2">
        <v>2911.6</v>
      </c>
      <c r="M1954" s="2">
        <v>163049.60000000001</v>
      </c>
      <c r="N1954" s="2">
        <v>163.05000000000001</v>
      </c>
      <c r="O1954" s="3">
        <v>45548</v>
      </c>
      <c r="P1954" t="s">
        <v>25</v>
      </c>
      <c r="Q1954" t="s">
        <v>26</v>
      </c>
      <c r="R1954">
        <v>2024</v>
      </c>
      <c r="S1954" t="s">
        <v>345</v>
      </c>
      <c r="T1954" t="s">
        <v>28</v>
      </c>
      <c r="U1954" t="s">
        <v>37</v>
      </c>
    </row>
    <row r="1955" spans="1:21" x14ac:dyDescent="0.3">
      <c r="A1955" t="s">
        <v>21</v>
      </c>
      <c r="B1955" t="s">
        <v>552</v>
      </c>
      <c r="C1955" t="s">
        <v>56</v>
      </c>
      <c r="D1955" t="s">
        <v>24</v>
      </c>
      <c r="E1955" s="2">
        <v>2330.64</v>
      </c>
      <c r="F1955" s="2">
        <v>120</v>
      </c>
      <c r="G1955" s="2">
        <v>125</v>
      </c>
      <c r="H1955" s="2">
        <v>291330</v>
      </c>
      <c r="I1955">
        <v>0</v>
      </c>
      <c r="J1955" s="2">
        <v>291330</v>
      </c>
      <c r="K1955" s="2">
        <v>291.33</v>
      </c>
      <c r="L1955" s="2">
        <v>279676.79999999999</v>
      </c>
      <c r="M1955" s="2">
        <v>11653.2</v>
      </c>
      <c r="N1955" s="2">
        <v>11.65</v>
      </c>
      <c r="O1955" s="3">
        <v>45548</v>
      </c>
      <c r="P1955" t="s">
        <v>25</v>
      </c>
      <c r="Q1955" t="s">
        <v>26</v>
      </c>
      <c r="R1955">
        <v>2024</v>
      </c>
      <c r="S1955" t="s">
        <v>553</v>
      </c>
      <c r="T1955" t="s">
        <v>58</v>
      </c>
      <c r="U1955" t="s">
        <v>29</v>
      </c>
    </row>
    <row r="1956" spans="1:21" x14ac:dyDescent="0.3">
      <c r="A1956" t="s">
        <v>30</v>
      </c>
      <c r="B1956" t="s">
        <v>600</v>
      </c>
      <c r="C1956" t="s">
        <v>67</v>
      </c>
      <c r="D1956" t="s">
        <v>24</v>
      </c>
      <c r="E1956" s="2">
        <v>1063.5</v>
      </c>
      <c r="F1956" s="2">
        <v>3</v>
      </c>
      <c r="G1956" s="2">
        <v>15</v>
      </c>
      <c r="H1956" s="2">
        <v>15952.5</v>
      </c>
      <c r="I1956">
        <v>0</v>
      </c>
      <c r="J1956" s="2">
        <v>15952.5</v>
      </c>
      <c r="K1956" s="2">
        <v>15.95</v>
      </c>
      <c r="L1956" s="2">
        <v>3190.5</v>
      </c>
      <c r="M1956" s="2">
        <v>12762</v>
      </c>
      <c r="N1956" s="2">
        <v>12.76</v>
      </c>
      <c r="O1956" s="3">
        <v>45549</v>
      </c>
      <c r="P1956" t="s">
        <v>25</v>
      </c>
      <c r="Q1956" t="s">
        <v>26</v>
      </c>
      <c r="R1956">
        <v>2024</v>
      </c>
      <c r="S1956" t="s">
        <v>601</v>
      </c>
      <c r="T1956" t="s">
        <v>70</v>
      </c>
      <c r="U1956" t="s">
        <v>51</v>
      </c>
    </row>
    <row r="1957" spans="1:21" x14ac:dyDescent="0.3">
      <c r="A1957" t="s">
        <v>42</v>
      </c>
      <c r="B1957" t="s">
        <v>614</v>
      </c>
      <c r="C1957" t="s">
        <v>56</v>
      </c>
      <c r="D1957" t="s">
        <v>228</v>
      </c>
      <c r="E1957" s="2">
        <v>2009.65</v>
      </c>
      <c r="F1957" s="2">
        <v>120</v>
      </c>
      <c r="G1957" s="2">
        <v>350</v>
      </c>
      <c r="H1957" s="2">
        <v>703377.5</v>
      </c>
      <c r="I1957">
        <v>105506.62</v>
      </c>
      <c r="J1957" s="2">
        <v>597870.88</v>
      </c>
      <c r="K1957" s="2">
        <v>597.87</v>
      </c>
      <c r="L1957" s="2">
        <v>241158</v>
      </c>
      <c r="M1957" s="2">
        <v>356712.88</v>
      </c>
      <c r="N1957" s="2">
        <v>356.71</v>
      </c>
      <c r="O1957" s="3">
        <v>45550</v>
      </c>
      <c r="P1957" t="s">
        <v>25</v>
      </c>
      <c r="Q1957" t="s">
        <v>26</v>
      </c>
      <c r="R1957">
        <v>2024</v>
      </c>
      <c r="S1957" t="s">
        <v>615</v>
      </c>
      <c r="T1957" t="s">
        <v>58</v>
      </c>
      <c r="U1957" t="s">
        <v>54</v>
      </c>
    </row>
    <row r="1958" spans="1:21" x14ac:dyDescent="0.3">
      <c r="A1958" t="s">
        <v>30</v>
      </c>
      <c r="B1958" t="s">
        <v>444</v>
      </c>
      <c r="C1958" t="s">
        <v>56</v>
      </c>
      <c r="D1958" t="s">
        <v>228</v>
      </c>
      <c r="E1958" s="2">
        <v>1067.6500000000001</v>
      </c>
      <c r="F1958" s="2">
        <v>120</v>
      </c>
      <c r="G1958" s="2">
        <v>15</v>
      </c>
      <c r="H1958" s="2">
        <v>16014.75</v>
      </c>
      <c r="I1958">
        <v>2402.21</v>
      </c>
      <c r="J1958" s="2">
        <v>13612.54</v>
      </c>
      <c r="K1958" s="2">
        <v>13.61</v>
      </c>
      <c r="L1958" s="2">
        <v>128118</v>
      </c>
      <c r="M1958" s="2">
        <v>-114505.46</v>
      </c>
      <c r="N1958" s="2">
        <v>-114.51</v>
      </c>
      <c r="O1958" s="3">
        <v>45550</v>
      </c>
      <c r="P1958" t="s">
        <v>25</v>
      </c>
      <c r="Q1958" t="s">
        <v>26</v>
      </c>
      <c r="R1958">
        <v>2024</v>
      </c>
      <c r="S1958" t="s">
        <v>445</v>
      </c>
      <c r="T1958" t="s">
        <v>58</v>
      </c>
      <c r="U1958" t="s">
        <v>29</v>
      </c>
    </row>
    <row r="1959" spans="1:21" x14ac:dyDescent="0.3">
      <c r="A1959" t="s">
        <v>38</v>
      </c>
      <c r="B1959" t="s">
        <v>538</v>
      </c>
      <c r="C1959" t="s">
        <v>23</v>
      </c>
      <c r="D1959" t="s">
        <v>24</v>
      </c>
      <c r="E1959" s="2">
        <v>565.54</v>
      </c>
      <c r="F1959" s="2">
        <v>5</v>
      </c>
      <c r="G1959" s="2">
        <v>300</v>
      </c>
      <c r="H1959" s="2">
        <v>169662</v>
      </c>
      <c r="I1959">
        <v>0</v>
      </c>
      <c r="J1959" s="2">
        <v>169662</v>
      </c>
      <c r="K1959" s="2">
        <v>169.66</v>
      </c>
      <c r="L1959" s="2">
        <v>2827.7</v>
      </c>
      <c r="M1959" s="2">
        <v>166834.29999999999</v>
      </c>
      <c r="N1959" s="2">
        <v>166.83</v>
      </c>
      <c r="O1959" s="3">
        <v>45551</v>
      </c>
      <c r="P1959" t="s">
        <v>25</v>
      </c>
      <c r="Q1959" t="s">
        <v>26</v>
      </c>
      <c r="R1959">
        <v>2024</v>
      </c>
      <c r="S1959" t="s">
        <v>539</v>
      </c>
      <c r="T1959" t="s">
        <v>28</v>
      </c>
      <c r="U1959" t="s">
        <v>59</v>
      </c>
    </row>
    <row r="1960" spans="1:21" x14ac:dyDescent="0.3">
      <c r="A1960" t="s">
        <v>21</v>
      </c>
      <c r="B1960" t="s">
        <v>332</v>
      </c>
      <c r="C1960" t="s">
        <v>67</v>
      </c>
      <c r="D1960" t="s">
        <v>24</v>
      </c>
      <c r="E1960" s="2">
        <v>2738.01</v>
      </c>
      <c r="F1960" s="2">
        <v>3</v>
      </c>
      <c r="G1960" s="2">
        <v>125</v>
      </c>
      <c r="H1960" s="2">
        <v>342251.25</v>
      </c>
      <c r="I1960">
        <v>0</v>
      </c>
      <c r="J1960" s="2">
        <v>342251.25</v>
      </c>
      <c r="K1960" s="2">
        <v>342.25</v>
      </c>
      <c r="L1960" s="2">
        <v>8214.0300000000007</v>
      </c>
      <c r="M1960" s="2">
        <v>334037.21999999997</v>
      </c>
      <c r="N1960" s="2">
        <v>334.04</v>
      </c>
      <c r="O1960" s="3">
        <v>45551</v>
      </c>
      <c r="P1960" t="s">
        <v>25</v>
      </c>
      <c r="Q1960" t="s">
        <v>26</v>
      </c>
      <c r="R1960">
        <v>2024</v>
      </c>
      <c r="S1960" t="s">
        <v>333</v>
      </c>
      <c r="T1960" t="s">
        <v>70</v>
      </c>
      <c r="U1960" t="s">
        <v>51</v>
      </c>
    </row>
    <row r="1961" spans="1:21" x14ac:dyDescent="0.3">
      <c r="A1961" t="s">
        <v>38</v>
      </c>
      <c r="B1961" t="s">
        <v>418</v>
      </c>
      <c r="C1961" t="s">
        <v>61</v>
      </c>
      <c r="D1961" t="s">
        <v>228</v>
      </c>
      <c r="E1961" s="2">
        <v>611.92999999999995</v>
      </c>
      <c r="F1961" s="2">
        <v>250</v>
      </c>
      <c r="G1961" s="2">
        <v>300</v>
      </c>
      <c r="H1961" s="2">
        <v>183579</v>
      </c>
      <c r="I1961">
        <v>27536.85</v>
      </c>
      <c r="J1961" s="2">
        <v>156042.15</v>
      </c>
      <c r="K1961" s="2">
        <v>156.04</v>
      </c>
      <c r="L1961" s="2">
        <v>152982.5</v>
      </c>
      <c r="M1961" s="2">
        <v>3059.65</v>
      </c>
      <c r="N1961" s="2">
        <v>3.06</v>
      </c>
      <c r="O1961" s="3">
        <v>45551</v>
      </c>
      <c r="P1961" t="s">
        <v>25</v>
      </c>
      <c r="Q1961" t="s">
        <v>26</v>
      </c>
      <c r="R1961">
        <v>2024</v>
      </c>
      <c r="S1961" t="s">
        <v>419</v>
      </c>
      <c r="T1961" t="s">
        <v>64</v>
      </c>
      <c r="U1961" t="s">
        <v>46</v>
      </c>
    </row>
    <row r="1962" spans="1:21" x14ac:dyDescent="0.3">
      <c r="A1962" t="s">
        <v>38</v>
      </c>
      <c r="B1962" t="s">
        <v>496</v>
      </c>
      <c r="C1962" t="s">
        <v>23</v>
      </c>
      <c r="D1962" t="s">
        <v>158</v>
      </c>
      <c r="E1962" s="2">
        <v>898.75</v>
      </c>
      <c r="F1962" s="2">
        <v>5</v>
      </c>
      <c r="G1962" s="2">
        <v>300</v>
      </c>
      <c r="H1962" s="2">
        <v>269625</v>
      </c>
      <c r="I1962">
        <v>26962.5</v>
      </c>
      <c r="J1962" s="2">
        <v>242662.5</v>
      </c>
      <c r="K1962" s="2">
        <v>242.66</v>
      </c>
      <c r="L1962" s="2">
        <v>4493.75</v>
      </c>
      <c r="M1962" s="2">
        <v>238168.75</v>
      </c>
      <c r="N1962" s="2">
        <v>238.17</v>
      </c>
      <c r="O1962" s="3">
        <v>45551</v>
      </c>
      <c r="P1962" t="s">
        <v>25</v>
      </c>
      <c r="Q1962" t="s">
        <v>26</v>
      </c>
      <c r="R1962">
        <v>2024</v>
      </c>
      <c r="S1962" t="s">
        <v>497</v>
      </c>
      <c r="T1962" t="s">
        <v>28</v>
      </c>
      <c r="U1962" t="s">
        <v>54</v>
      </c>
    </row>
    <row r="1963" spans="1:21" x14ac:dyDescent="0.3">
      <c r="A1963" t="s">
        <v>30</v>
      </c>
      <c r="B1963" t="s">
        <v>532</v>
      </c>
      <c r="C1963" t="s">
        <v>67</v>
      </c>
      <c r="D1963" t="s">
        <v>228</v>
      </c>
      <c r="E1963" s="2">
        <v>1100.25</v>
      </c>
      <c r="F1963" s="2">
        <v>3</v>
      </c>
      <c r="G1963" s="2">
        <v>15</v>
      </c>
      <c r="H1963" s="2">
        <v>16503.75</v>
      </c>
      <c r="I1963">
        <v>2475.56</v>
      </c>
      <c r="J1963" s="2">
        <v>14028.19</v>
      </c>
      <c r="K1963" s="2">
        <v>14.03</v>
      </c>
      <c r="L1963" s="2">
        <v>3300.75</v>
      </c>
      <c r="M1963" s="2">
        <v>10727.44</v>
      </c>
      <c r="N1963" s="2">
        <v>10.73</v>
      </c>
      <c r="O1963" s="3">
        <v>45551</v>
      </c>
      <c r="P1963" t="s">
        <v>25</v>
      </c>
      <c r="Q1963" t="s">
        <v>26</v>
      </c>
      <c r="R1963">
        <v>2024</v>
      </c>
      <c r="S1963" t="s">
        <v>533</v>
      </c>
      <c r="T1963" t="s">
        <v>70</v>
      </c>
      <c r="U1963" t="s">
        <v>37</v>
      </c>
    </row>
    <row r="1964" spans="1:21" x14ac:dyDescent="0.3">
      <c r="A1964" t="s">
        <v>42</v>
      </c>
      <c r="B1964" t="s">
        <v>586</v>
      </c>
      <c r="C1964" t="s">
        <v>61</v>
      </c>
      <c r="D1964" t="s">
        <v>24</v>
      </c>
      <c r="E1964" s="2">
        <v>3202.83</v>
      </c>
      <c r="F1964" s="2">
        <v>250</v>
      </c>
      <c r="G1964" s="2">
        <v>350</v>
      </c>
      <c r="H1964" s="2">
        <v>1120990.5</v>
      </c>
      <c r="I1964">
        <v>0</v>
      </c>
      <c r="J1964" s="2">
        <v>1120990.5</v>
      </c>
      <c r="K1964" s="2">
        <v>1120.99</v>
      </c>
      <c r="L1964" s="2">
        <v>800707.5</v>
      </c>
      <c r="M1964" s="2">
        <v>320283</v>
      </c>
      <c r="N1964" s="2">
        <v>320.27999999999997</v>
      </c>
      <c r="O1964" s="3">
        <v>45552</v>
      </c>
      <c r="P1964" t="s">
        <v>25</v>
      </c>
      <c r="Q1964" t="s">
        <v>26</v>
      </c>
      <c r="R1964">
        <v>2024</v>
      </c>
      <c r="S1964" t="s">
        <v>587</v>
      </c>
      <c r="T1964" t="s">
        <v>64</v>
      </c>
      <c r="U1964" t="s">
        <v>51</v>
      </c>
    </row>
    <row r="1965" spans="1:21" x14ac:dyDescent="0.3">
      <c r="A1965" t="s">
        <v>30</v>
      </c>
      <c r="B1965" t="s">
        <v>328</v>
      </c>
      <c r="C1965" t="s">
        <v>67</v>
      </c>
      <c r="D1965" t="s">
        <v>24</v>
      </c>
      <c r="E1965" s="2">
        <v>691.79</v>
      </c>
      <c r="F1965" s="2">
        <v>3</v>
      </c>
      <c r="G1965" s="2">
        <v>15</v>
      </c>
      <c r="H1965" s="2">
        <v>10376.85</v>
      </c>
      <c r="I1965">
        <v>0</v>
      </c>
      <c r="J1965" s="2">
        <v>10376.85</v>
      </c>
      <c r="K1965" s="2">
        <v>10.38</v>
      </c>
      <c r="L1965" s="2">
        <v>2075.37</v>
      </c>
      <c r="M1965" s="2">
        <v>8301.48</v>
      </c>
      <c r="N1965" s="2">
        <v>8.3000000000000007</v>
      </c>
      <c r="O1965" s="3">
        <v>45552</v>
      </c>
      <c r="P1965" t="s">
        <v>25</v>
      </c>
      <c r="Q1965" t="s">
        <v>26</v>
      </c>
      <c r="R1965">
        <v>2024</v>
      </c>
      <c r="S1965" t="s">
        <v>329</v>
      </c>
      <c r="T1965" t="s">
        <v>70</v>
      </c>
      <c r="U1965" t="s">
        <v>37</v>
      </c>
    </row>
    <row r="1966" spans="1:21" x14ac:dyDescent="0.3">
      <c r="A1966" t="s">
        <v>47</v>
      </c>
      <c r="B1966" t="s">
        <v>474</v>
      </c>
      <c r="C1966" t="s">
        <v>61</v>
      </c>
      <c r="D1966" t="s">
        <v>68</v>
      </c>
      <c r="E1966" s="2">
        <v>1844.61</v>
      </c>
      <c r="F1966" s="2">
        <v>250</v>
      </c>
      <c r="G1966" s="2">
        <v>12</v>
      </c>
      <c r="H1966" s="2">
        <v>22135.32</v>
      </c>
      <c r="I1966">
        <v>1106.77</v>
      </c>
      <c r="J1966" s="2">
        <v>21028.55</v>
      </c>
      <c r="K1966" s="2">
        <v>21.03</v>
      </c>
      <c r="L1966" s="2">
        <v>461152.5</v>
      </c>
      <c r="M1966" s="2">
        <v>-440123.95</v>
      </c>
      <c r="N1966" s="2">
        <v>-440.12</v>
      </c>
      <c r="O1966" s="3">
        <v>45554</v>
      </c>
      <c r="P1966" t="s">
        <v>25</v>
      </c>
      <c r="Q1966" t="s">
        <v>26</v>
      </c>
      <c r="R1966">
        <v>2024</v>
      </c>
      <c r="S1966" t="s">
        <v>475</v>
      </c>
      <c r="T1966" t="s">
        <v>64</v>
      </c>
      <c r="U1966" t="s">
        <v>37</v>
      </c>
    </row>
    <row r="1967" spans="1:21" x14ac:dyDescent="0.3">
      <c r="A1967" t="s">
        <v>47</v>
      </c>
      <c r="B1967" t="s">
        <v>408</v>
      </c>
      <c r="C1967" t="s">
        <v>32</v>
      </c>
      <c r="D1967" t="s">
        <v>68</v>
      </c>
      <c r="E1967" s="2">
        <v>817.46</v>
      </c>
      <c r="F1967" s="2">
        <v>10</v>
      </c>
      <c r="G1967" s="2">
        <v>12</v>
      </c>
      <c r="H1967" s="2">
        <v>9809.52</v>
      </c>
      <c r="I1967">
        <v>490.48</v>
      </c>
      <c r="J1967" s="2">
        <v>9319.0400000000009</v>
      </c>
      <c r="K1967" s="2">
        <v>9.32</v>
      </c>
      <c r="L1967" s="2">
        <v>8174.6</v>
      </c>
      <c r="M1967" s="2">
        <v>1144.44</v>
      </c>
      <c r="N1967" s="2">
        <v>1.1399999999999999</v>
      </c>
      <c r="O1967" s="3">
        <v>45555</v>
      </c>
      <c r="P1967" t="s">
        <v>25</v>
      </c>
      <c r="Q1967" t="s">
        <v>26</v>
      </c>
      <c r="R1967">
        <v>2024</v>
      </c>
      <c r="S1967" t="s">
        <v>409</v>
      </c>
      <c r="T1967" t="s">
        <v>36</v>
      </c>
      <c r="U1967" t="s">
        <v>37</v>
      </c>
    </row>
    <row r="1968" spans="1:21" x14ac:dyDescent="0.3">
      <c r="A1968" t="s">
        <v>42</v>
      </c>
      <c r="B1968" t="s">
        <v>520</v>
      </c>
      <c r="C1968" t="s">
        <v>95</v>
      </c>
      <c r="D1968" t="s">
        <v>24</v>
      </c>
      <c r="E1968" s="2">
        <v>1480.71</v>
      </c>
      <c r="F1968" s="2">
        <v>260</v>
      </c>
      <c r="G1968" s="2">
        <v>350</v>
      </c>
      <c r="H1968" s="2">
        <v>518248.5</v>
      </c>
      <c r="I1968">
        <v>0</v>
      </c>
      <c r="J1968" s="2">
        <v>518248.5</v>
      </c>
      <c r="K1968" s="2">
        <v>518.25</v>
      </c>
      <c r="L1968" s="2">
        <v>384984.6</v>
      </c>
      <c r="M1968" s="2">
        <v>133263.9</v>
      </c>
      <c r="N1968" s="2">
        <v>133.26</v>
      </c>
      <c r="O1968" s="3">
        <v>45556</v>
      </c>
      <c r="P1968" t="s">
        <v>25</v>
      </c>
      <c r="Q1968" t="s">
        <v>26</v>
      </c>
      <c r="R1968">
        <v>2024</v>
      </c>
      <c r="S1968" t="s">
        <v>521</v>
      </c>
      <c r="T1968" t="s">
        <v>97</v>
      </c>
      <c r="U1968" t="s">
        <v>54</v>
      </c>
    </row>
    <row r="1969" spans="1:21" x14ac:dyDescent="0.3">
      <c r="A1969" t="s">
        <v>38</v>
      </c>
      <c r="B1969" t="s">
        <v>596</v>
      </c>
      <c r="C1969" t="s">
        <v>32</v>
      </c>
      <c r="D1969" t="s">
        <v>158</v>
      </c>
      <c r="E1969" s="2">
        <v>732.75</v>
      </c>
      <c r="F1969" s="2">
        <v>10</v>
      </c>
      <c r="G1969" s="2">
        <v>300</v>
      </c>
      <c r="H1969" s="2">
        <v>219825</v>
      </c>
      <c r="I1969">
        <v>21982.5</v>
      </c>
      <c r="J1969" s="2">
        <v>197842.5</v>
      </c>
      <c r="K1969" s="2">
        <v>197.84</v>
      </c>
      <c r="L1969" s="2">
        <v>7327.5</v>
      </c>
      <c r="M1969" s="2">
        <v>190515</v>
      </c>
      <c r="N1969" s="2">
        <v>190.51</v>
      </c>
      <c r="O1969" s="3">
        <v>45556</v>
      </c>
      <c r="P1969" t="s">
        <v>25</v>
      </c>
      <c r="Q1969" t="s">
        <v>26</v>
      </c>
      <c r="R1969">
        <v>2024</v>
      </c>
      <c r="S1969" t="s">
        <v>597</v>
      </c>
      <c r="T1969" t="s">
        <v>36</v>
      </c>
      <c r="U1969" t="s">
        <v>37</v>
      </c>
    </row>
    <row r="1970" spans="1:21" x14ac:dyDescent="0.3">
      <c r="A1970" t="s">
        <v>47</v>
      </c>
      <c r="B1970" t="s">
        <v>354</v>
      </c>
      <c r="C1970" t="s">
        <v>95</v>
      </c>
      <c r="D1970" t="s">
        <v>228</v>
      </c>
      <c r="E1970" s="2">
        <v>635.66</v>
      </c>
      <c r="F1970" s="2">
        <v>260</v>
      </c>
      <c r="G1970" s="2">
        <v>12</v>
      </c>
      <c r="H1970" s="2">
        <v>7627.92</v>
      </c>
      <c r="I1970">
        <v>1144.19</v>
      </c>
      <c r="J1970" s="2">
        <v>6483.73</v>
      </c>
      <c r="K1970" s="2">
        <v>6.48</v>
      </c>
      <c r="L1970" s="2">
        <v>165271.6</v>
      </c>
      <c r="M1970" s="2">
        <v>-158787.87</v>
      </c>
      <c r="N1970" s="2">
        <v>-158.79</v>
      </c>
      <c r="O1970" s="3">
        <v>45557</v>
      </c>
      <c r="P1970" t="s">
        <v>25</v>
      </c>
      <c r="Q1970" t="s">
        <v>26</v>
      </c>
      <c r="R1970">
        <v>2024</v>
      </c>
      <c r="S1970" t="s">
        <v>355</v>
      </c>
      <c r="T1970" t="s">
        <v>97</v>
      </c>
      <c r="U1970" t="s">
        <v>54</v>
      </c>
    </row>
    <row r="1971" spans="1:21" x14ac:dyDescent="0.3">
      <c r="A1971" t="s">
        <v>47</v>
      </c>
      <c r="B1971" t="s">
        <v>580</v>
      </c>
      <c r="C1971" t="s">
        <v>67</v>
      </c>
      <c r="D1971" t="s">
        <v>24</v>
      </c>
      <c r="E1971" s="2">
        <v>1465.98</v>
      </c>
      <c r="F1971" s="2">
        <v>3</v>
      </c>
      <c r="G1971" s="2">
        <v>12</v>
      </c>
      <c r="H1971" s="2">
        <v>17591.759999999998</v>
      </c>
      <c r="I1971">
        <v>0</v>
      </c>
      <c r="J1971" s="2">
        <v>17591.759999999998</v>
      </c>
      <c r="K1971" s="2">
        <v>17.59</v>
      </c>
      <c r="L1971" s="2">
        <v>4397.9399999999996</v>
      </c>
      <c r="M1971" s="2">
        <v>13193.82</v>
      </c>
      <c r="N1971" s="2">
        <v>13.19</v>
      </c>
      <c r="O1971" s="3">
        <v>45557</v>
      </c>
      <c r="P1971" t="s">
        <v>25</v>
      </c>
      <c r="Q1971" t="s">
        <v>26</v>
      </c>
      <c r="R1971">
        <v>2024</v>
      </c>
      <c r="S1971" t="s">
        <v>581</v>
      </c>
      <c r="T1971" t="s">
        <v>70</v>
      </c>
      <c r="U1971" t="s">
        <v>59</v>
      </c>
    </row>
    <row r="1972" spans="1:21" x14ac:dyDescent="0.3">
      <c r="A1972" t="s">
        <v>47</v>
      </c>
      <c r="B1972" t="s">
        <v>330</v>
      </c>
      <c r="C1972" t="s">
        <v>61</v>
      </c>
      <c r="D1972" t="s">
        <v>68</v>
      </c>
      <c r="E1972" s="2">
        <v>835.33</v>
      </c>
      <c r="F1972" s="2">
        <v>250</v>
      </c>
      <c r="G1972" s="2">
        <v>12</v>
      </c>
      <c r="H1972" s="2">
        <v>10023.959999999999</v>
      </c>
      <c r="I1972">
        <v>501.2</v>
      </c>
      <c r="J1972" s="2">
        <v>9522.76</v>
      </c>
      <c r="K1972" s="2">
        <v>9.52</v>
      </c>
      <c r="L1972" s="2">
        <v>208832.5</v>
      </c>
      <c r="M1972" s="2">
        <v>-199309.74</v>
      </c>
      <c r="N1972" s="2">
        <v>-199.31</v>
      </c>
      <c r="O1972" s="3">
        <v>45557</v>
      </c>
      <c r="P1972" t="s">
        <v>25</v>
      </c>
      <c r="Q1972" t="s">
        <v>26</v>
      </c>
      <c r="R1972">
        <v>2024</v>
      </c>
      <c r="S1972" t="s">
        <v>331</v>
      </c>
      <c r="T1972" t="s">
        <v>64</v>
      </c>
      <c r="U1972" t="s">
        <v>37</v>
      </c>
    </row>
    <row r="1973" spans="1:21" x14ac:dyDescent="0.3">
      <c r="A1973" t="s">
        <v>21</v>
      </c>
      <c r="B1973" t="s">
        <v>462</v>
      </c>
      <c r="C1973" t="s">
        <v>23</v>
      </c>
      <c r="D1973" t="s">
        <v>24</v>
      </c>
      <c r="E1973" s="2">
        <v>1680.48</v>
      </c>
      <c r="F1973" s="2">
        <v>5</v>
      </c>
      <c r="G1973" s="2">
        <v>125</v>
      </c>
      <c r="H1973" s="2">
        <v>210060</v>
      </c>
      <c r="I1973">
        <v>0</v>
      </c>
      <c r="J1973" s="2">
        <v>210060</v>
      </c>
      <c r="K1973" s="2">
        <v>210.06</v>
      </c>
      <c r="L1973" s="2">
        <v>8402.4</v>
      </c>
      <c r="M1973" s="2">
        <v>201657.60000000001</v>
      </c>
      <c r="N1973" s="2">
        <v>201.66</v>
      </c>
      <c r="O1973" s="3">
        <v>45559</v>
      </c>
      <c r="P1973" t="s">
        <v>25</v>
      </c>
      <c r="Q1973" t="s">
        <v>26</v>
      </c>
      <c r="R1973">
        <v>2024</v>
      </c>
      <c r="S1973" t="s">
        <v>463</v>
      </c>
      <c r="T1973" t="s">
        <v>28</v>
      </c>
      <c r="U1973" t="s">
        <v>46</v>
      </c>
    </row>
    <row r="1974" spans="1:21" x14ac:dyDescent="0.3">
      <c r="A1974" t="s">
        <v>47</v>
      </c>
      <c r="B1974" t="s">
        <v>484</v>
      </c>
      <c r="C1974" t="s">
        <v>56</v>
      </c>
      <c r="D1974" t="s">
        <v>68</v>
      </c>
      <c r="E1974" s="2">
        <v>1780</v>
      </c>
      <c r="F1974" s="2">
        <v>120</v>
      </c>
      <c r="G1974" s="2">
        <v>12</v>
      </c>
      <c r="H1974" s="2">
        <v>21360</v>
      </c>
      <c r="I1974">
        <v>1068</v>
      </c>
      <c r="J1974" s="2">
        <v>20292</v>
      </c>
      <c r="K1974" s="2">
        <v>20.29</v>
      </c>
      <c r="L1974" s="2">
        <v>213600</v>
      </c>
      <c r="M1974" s="2">
        <v>-193308</v>
      </c>
      <c r="N1974" s="2">
        <v>-193.31</v>
      </c>
      <c r="O1974" s="3">
        <v>45559</v>
      </c>
      <c r="P1974" t="s">
        <v>25</v>
      </c>
      <c r="Q1974" t="s">
        <v>26</v>
      </c>
      <c r="R1974">
        <v>2024</v>
      </c>
      <c r="S1974" t="s">
        <v>485</v>
      </c>
      <c r="T1974" t="s">
        <v>58</v>
      </c>
      <c r="U1974" t="s">
        <v>59</v>
      </c>
    </row>
    <row r="1975" spans="1:21" x14ac:dyDescent="0.3">
      <c r="A1975" t="s">
        <v>21</v>
      </c>
      <c r="B1975" t="s">
        <v>504</v>
      </c>
      <c r="C1975" t="s">
        <v>56</v>
      </c>
      <c r="D1975" t="s">
        <v>24</v>
      </c>
      <c r="E1975" s="2">
        <v>2180.12</v>
      </c>
      <c r="F1975" s="2">
        <v>120</v>
      </c>
      <c r="G1975" s="2">
        <v>125</v>
      </c>
      <c r="H1975" s="2">
        <v>272515</v>
      </c>
      <c r="I1975">
        <v>0</v>
      </c>
      <c r="J1975" s="2">
        <v>272515</v>
      </c>
      <c r="K1975" s="2">
        <v>272.51</v>
      </c>
      <c r="L1975" s="2">
        <v>261614.4</v>
      </c>
      <c r="M1975" s="2">
        <v>10900.6</v>
      </c>
      <c r="N1975" s="2">
        <v>10.9</v>
      </c>
      <c r="O1975" s="3">
        <v>45559</v>
      </c>
      <c r="P1975" t="s">
        <v>25</v>
      </c>
      <c r="Q1975" t="s">
        <v>26</v>
      </c>
      <c r="R1975">
        <v>2024</v>
      </c>
      <c r="S1975" t="s">
        <v>505</v>
      </c>
      <c r="T1975" t="s">
        <v>58</v>
      </c>
      <c r="U1975" t="s">
        <v>46</v>
      </c>
    </row>
    <row r="1976" spans="1:21" x14ac:dyDescent="0.3">
      <c r="A1976" t="s">
        <v>42</v>
      </c>
      <c r="B1976" t="s">
        <v>530</v>
      </c>
      <c r="C1976" t="s">
        <v>56</v>
      </c>
      <c r="D1976" t="s">
        <v>158</v>
      </c>
      <c r="E1976" s="2">
        <v>3392.55</v>
      </c>
      <c r="F1976" s="2">
        <v>120</v>
      </c>
      <c r="G1976" s="2">
        <v>350</v>
      </c>
      <c r="H1976" s="2">
        <v>1187392.5</v>
      </c>
      <c r="I1976">
        <v>118739.25</v>
      </c>
      <c r="J1976" s="2">
        <v>1068653.25</v>
      </c>
      <c r="K1976" s="2">
        <v>1068.6500000000001</v>
      </c>
      <c r="L1976" s="2">
        <v>407106</v>
      </c>
      <c r="M1976" s="2">
        <v>661547.25</v>
      </c>
      <c r="N1976" s="2">
        <v>661.55</v>
      </c>
      <c r="O1976" s="3">
        <v>45559</v>
      </c>
      <c r="P1976" t="s">
        <v>25</v>
      </c>
      <c r="Q1976" t="s">
        <v>26</v>
      </c>
      <c r="R1976">
        <v>2024</v>
      </c>
      <c r="S1976" t="s">
        <v>531</v>
      </c>
      <c r="T1976" t="s">
        <v>58</v>
      </c>
      <c r="U1976" t="s">
        <v>41</v>
      </c>
    </row>
    <row r="1977" spans="1:21" x14ac:dyDescent="0.3">
      <c r="A1977" t="s">
        <v>47</v>
      </c>
      <c r="B1977" t="s">
        <v>506</v>
      </c>
      <c r="C1977" t="s">
        <v>67</v>
      </c>
      <c r="D1977" t="s">
        <v>68</v>
      </c>
      <c r="E1977" s="2">
        <v>659.88</v>
      </c>
      <c r="F1977" s="2">
        <v>3</v>
      </c>
      <c r="G1977" s="2">
        <v>12</v>
      </c>
      <c r="H1977" s="2">
        <v>7918.56</v>
      </c>
      <c r="I1977">
        <v>395.93</v>
      </c>
      <c r="J1977" s="2">
        <v>7522.63</v>
      </c>
      <c r="K1977" s="2">
        <v>7.52</v>
      </c>
      <c r="L1977" s="2">
        <v>1979.64</v>
      </c>
      <c r="M1977" s="2">
        <v>5542.99</v>
      </c>
      <c r="N1977" s="2">
        <v>5.54</v>
      </c>
      <c r="O1977" s="3">
        <v>45560</v>
      </c>
      <c r="P1977" t="s">
        <v>25</v>
      </c>
      <c r="Q1977" t="s">
        <v>26</v>
      </c>
      <c r="R1977">
        <v>2024</v>
      </c>
      <c r="S1977" t="s">
        <v>507</v>
      </c>
      <c r="T1977" t="s">
        <v>70</v>
      </c>
      <c r="U1977" t="s">
        <v>29</v>
      </c>
    </row>
    <row r="1978" spans="1:21" x14ac:dyDescent="0.3">
      <c r="A1978" t="s">
        <v>42</v>
      </c>
      <c r="B1978" t="s">
        <v>480</v>
      </c>
      <c r="C1978" t="s">
        <v>56</v>
      </c>
      <c r="D1978" t="s">
        <v>68</v>
      </c>
      <c r="E1978" s="2">
        <v>3448.44</v>
      </c>
      <c r="F1978" s="2">
        <v>120</v>
      </c>
      <c r="G1978" s="2">
        <v>350</v>
      </c>
      <c r="H1978" s="2">
        <v>1206954</v>
      </c>
      <c r="I1978">
        <v>60347.7</v>
      </c>
      <c r="J1978" s="2">
        <v>1146606.3</v>
      </c>
      <c r="K1978" s="2">
        <v>1146.6099999999999</v>
      </c>
      <c r="L1978" s="2">
        <v>413812.8</v>
      </c>
      <c r="M1978" s="2">
        <v>732793.5</v>
      </c>
      <c r="N1978" s="2">
        <v>732.79</v>
      </c>
      <c r="O1978" s="3">
        <v>45561</v>
      </c>
      <c r="P1978" t="s">
        <v>25</v>
      </c>
      <c r="Q1978" t="s">
        <v>26</v>
      </c>
      <c r="R1978">
        <v>2024</v>
      </c>
      <c r="S1978" t="s">
        <v>481</v>
      </c>
      <c r="T1978" t="s">
        <v>58</v>
      </c>
      <c r="U1978" t="s">
        <v>51</v>
      </c>
    </row>
    <row r="1979" spans="1:21" x14ac:dyDescent="0.3">
      <c r="A1979" t="s">
        <v>42</v>
      </c>
      <c r="B1979" t="s">
        <v>540</v>
      </c>
      <c r="C1979" t="s">
        <v>95</v>
      </c>
      <c r="D1979" t="s">
        <v>228</v>
      </c>
      <c r="E1979" s="2">
        <v>1442.28</v>
      </c>
      <c r="F1979" s="2">
        <v>260</v>
      </c>
      <c r="G1979" s="2">
        <v>350</v>
      </c>
      <c r="H1979" s="2">
        <v>504798</v>
      </c>
      <c r="I1979">
        <v>75719.7</v>
      </c>
      <c r="J1979" s="2">
        <v>429078.3</v>
      </c>
      <c r="K1979" s="2">
        <v>429.08</v>
      </c>
      <c r="L1979" s="2">
        <v>374992.8</v>
      </c>
      <c r="M1979" s="2">
        <v>54085.5</v>
      </c>
      <c r="N1979" s="2">
        <v>54.09</v>
      </c>
      <c r="O1979" s="3">
        <v>45561</v>
      </c>
      <c r="P1979" t="s">
        <v>25</v>
      </c>
      <c r="Q1979" t="s">
        <v>26</v>
      </c>
      <c r="R1979">
        <v>2024</v>
      </c>
      <c r="S1979" t="s">
        <v>541</v>
      </c>
      <c r="T1979" t="s">
        <v>97</v>
      </c>
      <c r="U1979" t="s">
        <v>51</v>
      </c>
    </row>
    <row r="1980" spans="1:21" x14ac:dyDescent="0.3">
      <c r="A1980" t="s">
        <v>21</v>
      </c>
      <c r="B1980" t="s">
        <v>516</v>
      </c>
      <c r="C1980" t="s">
        <v>67</v>
      </c>
      <c r="D1980" t="s">
        <v>158</v>
      </c>
      <c r="E1980" s="2">
        <v>1617.78</v>
      </c>
      <c r="F1980" s="2">
        <v>3</v>
      </c>
      <c r="G1980" s="2">
        <v>125</v>
      </c>
      <c r="H1980" s="2">
        <v>202222.5</v>
      </c>
      <c r="I1980">
        <v>20222.25</v>
      </c>
      <c r="J1980" s="2">
        <v>182000.25</v>
      </c>
      <c r="K1980" s="2">
        <v>182</v>
      </c>
      <c r="L1980" s="2">
        <v>4853.34</v>
      </c>
      <c r="M1980" s="2">
        <v>177146.91</v>
      </c>
      <c r="N1980" s="2">
        <v>177.15</v>
      </c>
      <c r="O1980" s="3">
        <v>45561</v>
      </c>
      <c r="P1980" t="s">
        <v>25</v>
      </c>
      <c r="Q1980" t="s">
        <v>26</v>
      </c>
      <c r="R1980">
        <v>2024</v>
      </c>
      <c r="S1980" t="s">
        <v>517</v>
      </c>
      <c r="T1980" t="s">
        <v>70</v>
      </c>
      <c r="U1980" t="s">
        <v>37</v>
      </c>
    </row>
    <row r="1981" spans="1:21" x14ac:dyDescent="0.3">
      <c r="A1981" t="s">
        <v>47</v>
      </c>
      <c r="B1981" t="s">
        <v>498</v>
      </c>
      <c r="C1981" t="s">
        <v>61</v>
      </c>
      <c r="D1981" t="s">
        <v>68</v>
      </c>
      <c r="E1981" s="2">
        <v>1242.54</v>
      </c>
      <c r="F1981" s="2">
        <v>250</v>
      </c>
      <c r="G1981" s="2">
        <v>12</v>
      </c>
      <c r="H1981" s="2">
        <v>14910.48</v>
      </c>
      <c r="I1981">
        <v>745.52</v>
      </c>
      <c r="J1981" s="2">
        <v>14164.96</v>
      </c>
      <c r="K1981" s="2">
        <v>14.16</v>
      </c>
      <c r="L1981" s="2">
        <v>310635</v>
      </c>
      <c r="M1981" s="2">
        <v>-296470.03999999998</v>
      </c>
      <c r="N1981" s="2">
        <v>-296.47000000000003</v>
      </c>
      <c r="O1981" s="3">
        <v>45562</v>
      </c>
      <c r="P1981" t="s">
        <v>25</v>
      </c>
      <c r="Q1981" t="s">
        <v>26</v>
      </c>
      <c r="R1981">
        <v>2024</v>
      </c>
      <c r="S1981" t="s">
        <v>499</v>
      </c>
      <c r="T1981" t="s">
        <v>64</v>
      </c>
      <c r="U1981" t="s">
        <v>59</v>
      </c>
    </row>
    <row r="1982" spans="1:21" x14ac:dyDescent="0.3">
      <c r="A1982" t="s">
        <v>38</v>
      </c>
      <c r="B1982" t="s">
        <v>410</v>
      </c>
      <c r="C1982" t="s">
        <v>32</v>
      </c>
      <c r="D1982" t="s">
        <v>68</v>
      </c>
      <c r="E1982" s="2">
        <v>878.46</v>
      </c>
      <c r="F1982" s="2">
        <v>10</v>
      </c>
      <c r="G1982" s="2">
        <v>300</v>
      </c>
      <c r="H1982" s="2">
        <v>263538</v>
      </c>
      <c r="I1982">
        <v>13176.9</v>
      </c>
      <c r="J1982" s="2">
        <v>250361.1</v>
      </c>
      <c r="K1982" s="2">
        <v>250.36</v>
      </c>
      <c r="L1982" s="2">
        <v>8784.6</v>
      </c>
      <c r="M1982" s="2">
        <v>241576.5</v>
      </c>
      <c r="N1982" s="2">
        <v>241.58</v>
      </c>
      <c r="O1982" s="3">
        <v>45562</v>
      </c>
      <c r="P1982" t="s">
        <v>25</v>
      </c>
      <c r="Q1982" t="s">
        <v>26</v>
      </c>
      <c r="R1982">
        <v>2024</v>
      </c>
      <c r="S1982" t="s">
        <v>411</v>
      </c>
      <c r="T1982" t="s">
        <v>36</v>
      </c>
      <c r="U1982" t="s">
        <v>46</v>
      </c>
    </row>
    <row r="1983" spans="1:21" x14ac:dyDescent="0.3">
      <c r="A1983" t="s">
        <v>30</v>
      </c>
      <c r="B1983" t="s">
        <v>510</v>
      </c>
      <c r="C1983" t="s">
        <v>61</v>
      </c>
      <c r="D1983" t="s">
        <v>228</v>
      </c>
      <c r="E1983" s="2">
        <v>948.65</v>
      </c>
      <c r="F1983" s="2">
        <v>250</v>
      </c>
      <c r="G1983" s="2">
        <v>15</v>
      </c>
      <c r="H1983" s="2">
        <v>14229.75</v>
      </c>
      <c r="I1983">
        <v>2134.46</v>
      </c>
      <c r="J1983" s="2">
        <v>12095.29</v>
      </c>
      <c r="K1983" s="2">
        <v>12.1</v>
      </c>
      <c r="L1983" s="2">
        <v>237162.5</v>
      </c>
      <c r="M1983" s="2">
        <v>-225067.21</v>
      </c>
      <c r="N1983" s="2">
        <v>-225.07</v>
      </c>
      <c r="O1983" s="3">
        <v>45562</v>
      </c>
      <c r="P1983" t="s">
        <v>25</v>
      </c>
      <c r="Q1983" t="s">
        <v>26</v>
      </c>
      <c r="R1983">
        <v>2024</v>
      </c>
      <c r="S1983" t="s">
        <v>511</v>
      </c>
      <c r="T1983" t="s">
        <v>64</v>
      </c>
      <c r="U1983" t="s">
        <v>41</v>
      </c>
    </row>
    <row r="1984" spans="1:21" x14ac:dyDescent="0.3">
      <c r="A1984" t="s">
        <v>47</v>
      </c>
      <c r="B1984" t="s">
        <v>422</v>
      </c>
      <c r="C1984" t="s">
        <v>61</v>
      </c>
      <c r="D1984" t="s">
        <v>158</v>
      </c>
      <c r="E1984" s="2">
        <v>1133.6600000000001</v>
      </c>
      <c r="F1984" s="2">
        <v>250</v>
      </c>
      <c r="G1984" s="2">
        <v>12</v>
      </c>
      <c r="H1984" s="2">
        <v>13603.92</v>
      </c>
      <c r="I1984">
        <v>1360.39</v>
      </c>
      <c r="J1984" s="2">
        <v>12243.53</v>
      </c>
      <c r="K1984" s="2">
        <v>12.24</v>
      </c>
      <c r="L1984" s="2">
        <v>283415</v>
      </c>
      <c r="M1984" s="2">
        <v>-271171.46999999997</v>
      </c>
      <c r="N1984" s="2">
        <v>-271.17</v>
      </c>
      <c r="O1984" s="3">
        <v>45563</v>
      </c>
      <c r="P1984" t="s">
        <v>25</v>
      </c>
      <c r="Q1984" t="s">
        <v>26</v>
      </c>
      <c r="R1984">
        <v>2024</v>
      </c>
      <c r="S1984" t="s">
        <v>423</v>
      </c>
      <c r="T1984" t="s">
        <v>64</v>
      </c>
      <c r="U1984" t="s">
        <v>65</v>
      </c>
    </row>
    <row r="1985" spans="1:21" x14ac:dyDescent="0.3">
      <c r="A1985" t="s">
        <v>42</v>
      </c>
      <c r="B1985" t="s">
        <v>586</v>
      </c>
      <c r="C1985" t="s">
        <v>61</v>
      </c>
      <c r="D1985" t="s">
        <v>24</v>
      </c>
      <c r="E1985" s="2">
        <v>2583.5300000000002</v>
      </c>
      <c r="F1985" s="2">
        <v>250</v>
      </c>
      <c r="G1985" s="2">
        <v>350</v>
      </c>
      <c r="H1985" s="2">
        <v>904235.5</v>
      </c>
      <c r="I1985">
        <v>0</v>
      </c>
      <c r="J1985" s="2">
        <v>904235.5</v>
      </c>
      <c r="K1985" s="2">
        <v>904.24</v>
      </c>
      <c r="L1985" s="2">
        <v>645882.5</v>
      </c>
      <c r="M1985" s="2">
        <v>258353</v>
      </c>
      <c r="N1985" s="2">
        <v>258.35000000000002</v>
      </c>
      <c r="O1985" s="3">
        <v>45563</v>
      </c>
      <c r="P1985" t="s">
        <v>25</v>
      </c>
      <c r="Q1985" t="s">
        <v>26</v>
      </c>
      <c r="R1985">
        <v>2024</v>
      </c>
      <c r="S1985" t="s">
        <v>587</v>
      </c>
      <c r="T1985" t="s">
        <v>64</v>
      </c>
      <c r="U1985" t="s">
        <v>51</v>
      </c>
    </row>
    <row r="1986" spans="1:21" x14ac:dyDescent="0.3">
      <c r="A1986" t="s">
        <v>30</v>
      </c>
      <c r="B1986" t="s">
        <v>618</v>
      </c>
      <c r="C1986" t="s">
        <v>95</v>
      </c>
      <c r="D1986" t="s">
        <v>228</v>
      </c>
      <c r="E1986" s="2">
        <v>645.98</v>
      </c>
      <c r="F1986" s="2">
        <v>260</v>
      </c>
      <c r="G1986" s="2">
        <v>15</v>
      </c>
      <c r="H1986" s="2">
        <v>9689.7000000000007</v>
      </c>
      <c r="I1986">
        <v>1453.46</v>
      </c>
      <c r="J1986" s="2">
        <v>8236.24</v>
      </c>
      <c r="K1986" s="2">
        <v>8.24</v>
      </c>
      <c r="L1986" s="2">
        <v>167954.8</v>
      </c>
      <c r="M1986" s="2">
        <v>-159718.56</v>
      </c>
      <c r="N1986" s="2">
        <v>-159.72</v>
      </c>
      <c r="O1986" s="3">
        <v>45564</v>
      </c>
      <c r="P1986" t="s">
        <v>25</v>
      </c>
      <c r="Q1986" t="s">
        <v>26</v>
      </c>
      <c r="R1986">
        <v>2024</v>
      </c>
      <c r="S1986" t="s">
        <v>619</v>
      </c>
      <c r="T1986" t="s">
        <v>97</v>
      </c>
      <c r="U1986" t="s">
        <v>54</v>
      </c>
    </row>
    <row r="1987" spans="1:21" x14ac:dyDescent="0.3">
      <c r="A1987" t="s">
        <v>21</v>
      </c>
      <c r="B1987" t="s">
        <v>438</v>
      </c>
      <c r="C1987" t="s">
        <v>95</v>
      </c>
      <c r="D1987" t="s">
        <v>158</v>
      </c>
      <c r="E1987" s="2">
        <v>1915.07</v>
      </c>
      <c r="F1987" s="2">
        <v>260</v>
      </c>
      <c r="G1987" s="2">
        <v>125</v>
      </c>
      <c r="H1987" s="2">
        <v>239383.75</v>
      </c>
      <c r="I1987">
        <v>23938.38</v>
      </c>
      <c r="J1987" s="2">
        <v>215445.37</v>
      </c>
      <c r="K1987" s="2">
        <v>215.45</v>
      </c>
      <c r="L1987" s="2">
        <v>497918.2</v>
      </c>
      <c r="M1987" s="2">
        <v>-282472.83</v>
      </c>
      <c r="N1987" s="2">
        <v>-282.47000000000003</v>
      </c>
      <c r="O1987" s="3">
        <v>45564</v>
      </c>
      <c r="P1987" t="s">
        <v>25</v>
      </c>
      <c r="Q1987" t="s">
        <v>26</v>
      </c>
      <c r="R1987">
        <v>2024</v>
      </c>
      <c r="S1987" t="s">
        <v>439</v>
      </c>
      <c r="T1987" t="s">
        <v>97</v>
      </c>
      <c r="U1987" t="s">
        <v>41</v>
      </c>
    </row>
    <row r="1988" spans="1:21" x14ac:dyDescent="0.3">
      <c r="A1988" t="s">
        <v>30</v>
      </c>
      <c r="B1988" t="s">
        <v>504</v>
      </c>
      <c r="C1988" t="s">
        <v>61</v>
      </c>
      <c r="D1988" t="s">
        <v>228</v>
      </c>
      <c r="E1988" s="2">
        <v>936.62</v>
      </c>
      <c r="F1988" s="2">
        <v>250</v>
      </c>
      <c r="G1988" s="2">
        <v>15</v>
      </c>
      <c r="H1988" s="2">
        <v>14049.3</v>
      </c>
      <c r="I1988">
        <v>2107.39</v>
      </c>
      <c r="J1988" s="2">
        <v>11941.91</v>
      </c>
      <c r="K1988" s="2">
        <v>11.94</v>
      </c>
      <c r="L1988" s="2">
        <v>234155</v>
      </c>
      <c r="M1988" s="2">
        <v>-222213.09</v>
      </c>
      <c r="N1988" s="2">
        <v>-222.21</v>
      </c>
      <c r="O1988" s="3">
        <v>45565</v>
      </c>
      <c r="P1988" t="s">
        <v>25</v>
      </c>
      <c r="Q1988" t="s">
        <v>26</v>
      </c>
      <c r="R1988">
        <v>2024</v>
      </c>
      <c r="S1988" t="s">
        <v>505</v>
      </c>
      <c r="T1988" t="s">
        <v>64</v>
      </c>
      <c r="U1988" t="s">
        <v>41</v>
      </c>
    </row>
    <row r="1989" spans="1:21" x14ac:dyDescent="0.3">
      <c r="A1989" t="s">
        <v>30</v>
      </c>
      <c r="B1989" t="s">
        <v>536</v>
      </c>
      <c r="C1989" t="s">
        <v>95</v>
      </c>
      <c r="D1989" t="s">
        <v>68</v>
      </c>
      <c r="E1989" s="2">
        <v>1602.98</v>
      </c>
      <c r="F1989" s="2">
        <v>260</v>
      </c>
      <c r="G1989" s="2">
        <v>15</v>
      </c>
      <c r="H1989" s="2">
        <v>24044.7</v>
      </c>
      <c r="I1989">
        <v>1202.24</v>
      </c>
      <c r="J1989" s="2">
        <v>22842.46</v>
      </c>
      <c r="K1989" s="2">
        <v>22.84</v>
      </c>
      <c r="L1989" s="2">
        <v>416774.8</v>
      </c>
      <c r="M1989" s="2">
        <v>-393932.34</v>
      </c>
      <c r="N1989" s="2">
        <v>-393.93</v>
      </c>
      <c r="O1989" s="3">
        <v>45565</v>
      </c>
      <c r="P1989" t="s">
        <v>25</v>
      </c>
      <c r="Q1989" t="s">
        <v>26</v>
      </c>
      <c r="R1989">
        <v>2024</v>
      </c>
      <c r="S1989" t="s">
        <v>537</v>
      </c>
      <c r="T1989" t="s">
        <v>97</v>
      </c>
      <c r="U1989" t="s">
        <v>29</v>
      </c>
    </row>
    <row r="1990" spans="1:21" x14ac:dyDescent="0.3">
      <c r="A1990" t="s">
        <v>47</v>
      </c>
      <c r="B1990" t="s">
        <v>380</v>
      </c>
      <c r="C1990" t="s">
        <v>23</v>
      </c>
      <c r="D1990" t="s">
        <v>68</v>
      </c>
      <c r="E1990" s="2">
        <v>1064.83</v>
      </c>
      <c r="F1990" s="2">
        <v>5</v>
      </c>
      <c r="G1990" s="2">
        <v>12</v>
      </c>
      <c r="H1990" s="2">
        <v>12777.96</v>
      </c>
      <c r="I1990">
        <v>638.9</v>
      </c>
      <c r="J1990" s="2">
        <v>12139.06</v>
      </c>
      <c r="K1990" s="2">
        <v>12.14</v>
      </c>
      <c r="L1990" s="2">
        <v>5324.15</v>
      </c>
      <c r="M1990" s="2">
        <v>6814.91</v>
      </c>
      <c r="N1990" s="2">
        <v>6.81</v>
      </c>
      <c r="O1990" s="3">
        <v>45566</v>
      </c>
      <c r="P1990" t="s">
        <v>90</v>
      </c>
      <c r="Q1990" t="s">
        <v>77</v>
      </c>
      <c r="R1990">
        <v>2024</v>
      </c>
      <c r="S1990" t="s">
        <v>381</v>
      </c>
      <c r="T1990" t="s">
        <v>28</v>
      </c>
      <c r="U1990" t="s">
        <v>59</v>
      </c>
    </row>
    <row r="1991" spans="1:21" x14ac:dyDescent="0.3">
      <c r="A1991" t="s">
        <v>21</v>
      </c>
      <c r="B1991" t="s">
        <v>404</v>
      </c>
      <c r="C1991" t="s">
        <v>23</v>
      </c>
      <c r="D1991" t="s">
        <v>158</v>
      </c>
      <c r="E1991" s="2">
        <v>2948.32</v>
      </c>
      <c r="F1991" s="2">
        <v>5</v>
      </c>
      <c r="G1991" s="2">
        <v>125</v>
      </c>
      <c r="H1991" s="2">
        <v>368540</v>
      </c>
      <c r="I1991">
        <v>36854</v>
      </c>
      <c r="J1991" s="2">
        <v>331686</v>
      </c>
      <c r="K1991" s="2">
        <v>331.69</v>
      </c>
      <c r="L1991" s="2">
        <v>14741.6</v>
      </c>
      <c r="M1991" s="2">
        <v>316944.40000000002</v>
      </c>
      <c r="N1991" s="2">
        <v>316.94</v>
      </c>
      <c r="O1991" s="3">
        <v>45566</v>
      </c>
      <c r="P1991" t="s">
        <v>90</v>
      </c>
      <c r="Q1991" t="s">
        <v>77</v>
      </c>
      <c r="R1991">
        <v>2024</v>
      </c>
      <c r="S1991" t="s">
        <v>405</v>
      </c>
      <c r="T1991" t="s">
        <v>28</v>
      </c>
      <c r="U1991" t="s">
        <v>41</v>
      </c>
    </row>
    <row r="1992" spans="1:21" x14ac:dyDescent="0.3">
      <c r="A1992" t="s">
        <v>21</v>
      </c>
      <c r="B1992" t="s">
        <v>510</v>
      </c>
      <c r="C1992" t="s">
        <v>67</v>
      </c>
      <c r="D1992" t="s">
        <v>158</v>
      </c>
      <c r="E1992" s="2">
        <v>2186.7800000000002</v>
      </c>
      <c r="F1992" s="2">
        <v>3</v>
      </c>
      <c r="G1992" s="2">
        <v>125</v>
      </c>
      <c r="H1992" s="2">
        <v>273347.5</v>
      </c>
      <c r="I1992">
        <v>27334.75</v>
      </c>
      <c r="J1992" s="2">
        <v>246012.75</v>
      </c>
      <c r="K1992" s="2">
        <v>246.01</v>
      </c>
      <c r="L1992" s="2">
        <v>6560.34</v>
      </c>
      <c r="M1992" s="2">
        <v>239452.41</v>
      </c>
      <c r="N1992" s="2">
        <v>239.45</v>
      </c>
      <c r="O1992" s="3">
        <v>45566</v>
      </c>
      <c r="P1992" t="s">
        <v>90</v>
      </c>
      <c r="Q1992" t="s">
        <v>77</v>
      </c>
      <c r="R1992">
        <v>2024</v>
      </c>
      <c r="S1992" t="s">
        <v>511</v>
      </c>
      <c r="T1992" t="s">
        <v>70</v>
      </c>
      <c r="U1992" t="s">
        <v>41</v>
      </c>
    </row>
    <row r="1993" spans="1:21" x14ac:dyDescent="0.3">
      <c r="A1993" t="s">
        <v>30</v>
      </c>
      <c r="B1993" t="s">
        <v>476</v>
      </c>
      <c r="C1993" t="s">
        <v>23</v>
      </c>
      <c r="D1993" t="s">
        <v>24</v>
      </c>
      <c r="E1993" s="2">
        <v>861.28</v>
      </c>
      <c r="F1993" s="2">
        <v>5</v>
      </c>
      <c r="G1993" s="2">
        <v>15</v>
      </c>
      <c r="H1993" s="2">
        <v>12919.2</v>
      </c>
      <c r="I1993">
        <v>0</v>
      </c>
      <c r="J1993" s="2">
        <v>12919.2</v>
      </c>
      <c r="K1993" s="2">
        <v>12.92</v>
      </c>
      <c r="L1993" s="2">
        <v>4306.3999999999996</v>
      </c>
      <c r="M1993" s="2">
        <v>8612.7999999999993</v>
      </c>
      <c r="N1993" s="2">
        <v>8.61</v>
      </c>
      <c r="O1993" s="3">
        <v>45567</v>
      </c>
      <c r="P1993" t="s">
        <v>90</v>
      </c>
      <c r="Q1993" t="s">
        <v>77</v>
      </c>
      <c r="R1993">
        <v>2024</v>
      </c>
      <c r="S1993" t="s">
        <v>477</v>
      </c>
      <c r="T1993" t="s">
        <v>28</v>
      </c>
      <c r="U1993" t="s">
        <v>65</v>
      </c>
    </row>
    <row r="1994" spans="1:21" x14ac:dyDescent="0.3">
      <c r="A1994" t="s">
        <v>47</v>
      </c>
      <c r="B1994" t="s">
        <v>474</v>
      </c>
      <c r="C1994" t="s">
        <v>32</v>
      </c>
      <c r="D1994" t="s">
        <v>228</v>
      </c>
      <c r="E1994" s="2">
        <v>1663.77</v>
      </c>
      <c r="F1994" s="2">
        <v>10</v>
      </c>
      <c r="G1994" s="2">
        <v>12</v>
      </c>
      <c r="H1994" s="2">
        <v>19965.240000000002</v>
      </c>
      <c r="I1994">
        <v>2994.79</v>
      </c>
      <c r="J1994" s="2">
        <v>16970.45</v>
      </c>
      <c r="K1994" s="2">
        <v>16.97</v>
      </c>
      <c r="L1994" s="2">
        <v>16637.7</v>
      </c>
      <c r="M1994" s="2">
        <v>332.75</v>
      </c>
      <c r="N1994" s="2">
        <v>0.33</v>
      </c>
      <c r="O1994" s="3">
        <v>45567</v>
      </c>
      <c r="P1994" t="s">
        <v>90</v>
      </c>
      <c r="Q1994" t="s">
        <v>77</v>
      </c>
      <c r="R1994">
        <v>2024</v>
      </c>
      <c r="S1994" t="s">
        <v>475</v>
      </c>
      <c r="T1994" t="s">
        <v>36</v>
      </c>
      <c r="U1994" t="s">
        <v>37</v>
      </c>
    </row>
    <row r="1995" spans="1:21" x14ac:dyDescent="0.3">
      <c r="A1995" t="s">
        <v>42</v>
      </c>
      <c r="B1995" t="s">
        <v>356</v>
      </c>
      <c r="C1995" t="s">
        <v>56</v>
      </c>
      <c r="D1995" t="s">
        <v>228</v>
      </c>
      <c r="E1995" s="2">
        <v>2101.9699999999998</v>
      </c>
      <c r="F1995" s="2">
        <v>120</v>
      </c>
      <c r="G1995" s="2">
        <v>350</v>
      </c>
      <c r="H1995" s="2">
        <v>735689.5</v>
      </c>
      <c r="I1995">
        <v>110353.43</v>
      </c>
      <c r="J1995" s="2">
        <v>625336.06999999995</v>
      </c>
      <c r="K1995" s="2">
        <v>625.34</v>
      </c>
      <c r="L1995" s="2">
        <v>252236.4</v>
      </c>
      <c r="M1995" s="2">
        <v>373099.67</v>
      </c>
      <c r="N1995" s="2">
        <v>373.1</v>
      </c>
      <c r="O1995" s="3">
        <v>45567</v>
      </c>
      <c r="P1995" t="s">
        <v>90</v>
      </c>
      <c r="Q1995" t="s">
        <v>77</v>
      </c>
      <c r="R1995">
        <v>2024</v>
      </c>
      <c r="S1995" t="s">
        <v>357</v>
      </c>
      <c r="T1995" t="s">
        <v>58</v>
      </c>
      <c r="U1995" t="s">
        <v>37</v>
      </c>
    </row>
    <row r="1996" spans="1:21" x14ac:dyDescent="0.3">
      <c r="A1996" t="s">
        <v>21</v>
      </c>
      <c r="B1996" t="s">
        <v>484</v>
      </c>
      <c r="C1996" t="s">
        <v>23</v>
      </c>
      <c r="D1996" t="s">
        <v>228</v>
      </c>
      <c r="E1996" s="2">
        <v>2282.8200000000002</v>
      </c>
      <c r="F1996" s="2">
        <v>5</v>
      </c>
      <c r="G1996" s="2">
        <v>125</v>
      </c>
      <c r="H1996" s="2">
        <v>285352.5</v>
      </c>
      <c r="I1996">
        <v>42802.879999999997</v>
      </c>
      <c r="J1996" s="2">
        <v>242549.62</v>
      </c>
      <c r="K1996" s="2">
        <v>242.55</v>
      </c>
      <c r="L1996" s="2">
        <v>11414.1</v>
      </c>
      <c r="M1996" s="2">
        <v>231135.52</v>
      </c>
      <c r="N1996" s="2">
        <v>231.14</v>
      </c>
      <c r="O1996" s="3">
        <v>45568</v>
      </c>
      <c r="P1996" t="s">
        <v>90</v>
      </c>
      <c r="Q1996" t="s">
        <v>77</v>
      </c>
      <c r="R1996">
        <v>2024</v>
      </c>
      <c r="S1996" t="s">
        <v>485</v>
      </c>
      <c r="T1996" t="s">
        <v>28</v>
      </c>
      <c r="U1996" t="s">
        <v>46</v>
      </c>
    </row>
    <row r="1997" spans="1:21" x14ac:dyDescent="0.3">
      <c r="A1997" t="s">
        <v>47</v>
      </c>
      <c r="B1997" t="s">
        <v>422</v>
      </c>
      <c r="C1997" t="s">
        <v>67</v>
      </c>
      <c r="D1997" t="s">
        <v>228</v>
      </c>
      <c r="E1997" s="2">
        <v>910.59</v>
      </c>
      <c r="F1997" s="2">
        <v>3</v>
      </c>
      <c r="G1997" s="2">
        <v>12</v>
      </c>
      <c r="H1997" s="2">
        <v>10927.08</v>
      </c>
      <c r="I1997">
        <v>1639.06</v>
      </c>
      <c r="J1997" s="2">
        <v>9288.02</v>
      </c>
      <c r="K1997" s="2">
        <v>9.2899999999999991</v>
      </c>
      <c r="L1997" s="2">
        <v>2731.77</v>
      </c>
      <c r="M1997" s="2">
        <v>6556.25</v>
      </c>
      <c r="N1997" s="2">
        <v>6.56</v>
      </c>
      <c r="O1997" s="3">
        <v>45568</v>
      </c>
      <c r="P1997" t="s">
        <v>90</v>
      </c>
      <c r="Q1997" t="s">
        <v>77</v>
      </c>
      <c r="R1997">
        <v>2024</v>
      </c>
      <c r="S1997" t="s">
        <v>423</v>
      </c>
      <c r="T1997" t="s">
        <v>70</v>
      </c>
      <c r="U1997" t="s">
        <v>37</v>
      </c>
    </row>
    <row r="1998" spans="1:21" x14ac:dyDescent="0.3">
      <c r="A1998" t="s">
        <v>42</v>
      </c>
      <c r="B1998" t="s">
        <v>602</v>
      </c>
      <c r="C1998" t="s">
        <v>61</v>
      </c>
      <c r="D1998" t="s">
        <v>228</v>
      </c>
      <c r="E1998" s="2">
        <v>1895.09</v>
      </c>
      <c r="F1998" s="2">
        <v>250</v>
      </c>
      <c r="G1998" s="2">
        <v>350</v>
      </c>
      <c r="H1998" s="2">
        <v>663281.5</v>
      </c>
      <c r="I1998">
        <v>99492.22</v>
      </c>
      <c r="J1998" s="2">
        <v>563789.28</v>
      </c>
      <c r="K1998" s="2">
        <v>563.79</v>
      </c>
      <c r="L1998" s="2">
        <v>473772.5</v>
      </c>
      <c r="M1998" s="2">
        <v>90016.78</v>
      </c>
      <c r="N1998" s="2">
        <v>90.02</v>
      </c>
      <c r="O1998" s="3">
        <v>45569</v>
      </c>
      <c r="P1998" t="s">
        <v>90</v>
      </c>
      <c r="Q1998" t="s">
        <v>77</v>
      </c>
      <c r="R1998">
        <v>2024</v>
      </c>
      <c r="S1998" t="s">
        <v>603</v>
      </c>
      <c r="T1998" t="s">
        <v>64</v>
      </c>
      <c r="U1998" t="s">
        <v>41</v>
      </c>
    </row>
    <row r="1999" spans="1:21" x14ac:dyDescent="0.3">
      <c r="A1999" t="s">
        <v>38</v>
      </c>
      <c r="B1999" t="s">
        <v>340</v>
      </c>
      <c r="C1999" t="s">
        <v>23</v>
      </c>
      <c r="D1999" t="s">
        <v>68</v>
      </c>
      <c r="E1999" s="2">
        <v>524.26</v>
      </c>
      <c r="F1999" s="2">
        <v>5</v>
      </c>
      <c r="G1999" s="2">
        <v>300</v>
      </c>
      <c r="H1999" s="2">
        <v>157278</v>
      </c>
      <c r="I1999">
        <v>7863.9</v>
      </c>
      <c r="J1999" s="2">
        <v>149414.1</v>
      </c>
      <c r="K1999" s="2">
        <v>149.41</v>
      </c>
      <c r="L1999" s="2">
        <v>2621.3000000000002</v>
      </c>
      <c r="M1999" s="2">
        <v>146792.79999999999</v>
      </c>
      <c r="N1999" s="2">
        <v>146.79</v>
      </c>
      <c r="O1999" s="3">
        <v>45569</v>
      </c>
      <c r="P1999" t="s">
        <v>90</v>
      </c>
      <c r="Q1999" t="s">
        <v>77</v>
      </c>
      <c r="R1999">
        <v>2024</v>
      </c>
      <c r="S1999" t="s">
        <v>341</v>
      </c>
      <c r="T1999" t="s">
        <v>28</v>
      </c>
      <c r="U1999" t="s">
        <v>29</v>
      </c>
    </row>
    <row r="2000" spans="1:21" x14ac:dyDescent="0.3">
      <c r="A2000" t="s">
        <v>47</v>
      </c>
      <c r="B2000" t="s">
        <v>428</v>
      </c>
      <c r="C2000" t="s">
        <v>67</v>
      </c>
      <c r="D2000" t="s">
        <v>228</v>
      </c>
      <c r="E2000" s="2">
        <v>595.9</v>
      </c>
      <c r="F2000" s="2">
        <v>3</v>
      </c>
      <c r="G2000" s="2">
        <v>12</v>
      </c>
      <c r="H2000" s="2">
        <v>7150.8</v>
      </c>
      <c r="I2000">
        <v>1072.6199999999999</v>
      </c>
      <c r="J2000" s="2">
        <v>6078.18</v>
      </c>
      <c r="K2000" s="2">
        <v>6.08</v>
      </c>
      <c r="L2000" s="2">
        <v>1787.7</v>
      </c>
      <c r="M2000" s="2">
        <v>4290.4799999999996</v>
      </c>
      <c r="N2000" s="2">
        <v>4.29</v>
      </c>
      <c r="O2000" s="3">
        <v>45569</v>
      </c>
      <c r="P2000" t="s">
        <v>90</v>
      </c>
      <c r="Q2000" t="s">
        <v>77</v>
      </c>
      <c r="R2000">
        <v>2024</v>
      </c>
      <c r="S2000" t="s">
        <v>429</v>
      </c>
      <c r="T2000" t="s">
        <v>70</v>
      </c>
      <c r="U2000" t="s">
        <v>37</v>
      </c>
    </row>
    <row r="2001" spans="1:21" x14ac:dyDescent="0.3">
      <c r="A2001" t="s">
        <v>21</v>
      </c>
      <c r="B2001" t="s">
        <v>536</v>
      </c>
      <c r="C2001" t="s">
        <v>32</v>
      </c>
      <c r="D2001" t="s">
        <v>68</v>
      </c>
      <c r="E2001" s="2">
        <v>1010.65</v>
      </c>
      <c r="F2001" s="2">
        <v>10</v>
      </c>
      <c r="G2001" s="2">
        <v>125</v>
      </c>
      <c r="H2001" s="2">
        <v>126331.25</v>
      </c>
      <c r="I2001">
        <v>6316.56</v>
      </c>
      <c r="J2001" s="2">
        <v>120014.69</v>
      </c>
      <c r="K2001" s="2">
        <v>120.01</v>
      </c>
      <c r="L2001" s="2">
        <v>10106.5</v>
      </c>
      <c r="M2001" s="2">
        <v>109908.19</v>
      </c>
      <c r="N2001" s="2">
        <v>109.91</v>
      </c>
      <c r="O2001" s="3">
        <v>45570</v>
      </c>
      <c r="P2001" t="s">
        <v>90</v>
      </c>
      <c r="Q2001" t="s">
        <v>77</v>
      </c>
      <c r="R2001">
        <v>2024</v>
      </c>
      <c r="S2001" t="s">
        <v>537</v>
      </c>
      <c r="T2001" t="s">
        <v>36</v>
      </c>
      <c r="U2001" t="s">
        <v>65</v>
      </c>
    </row>
    <row r="2002" spans="1:21" x14ac:dyDescent="0.3">
      <c r="A2002" t="s">
        <v>21</v>
      </c>
      <c r="B2002" t="s">
        <v>444</v>
      </c>
      <c r="C2002" t="s">
        <v>23</v>
      </c>
      <c r="D2002" t="s">
        <v>68</v>
      </c>
      <c r="E2002" s="2">
        <v>2150.16</v>
      </c>
      <c r="F2002" s="2">
        <v>5</v>
      </c>
      <c r="G2002" s="2">
        <v>125</v>
      </c>
      <c r="H2002" s="2">
        <v>268770</v>
      </c>
      <c r="I2002">
        <v>13438.5</v>
      </c>
      <c r="J2002" s="2">
        <v>255331.5</v>
      </c>
      <c r="K2002" s="2">
        <v>255.33</v>
      </c>
      <c r="L2002" s="2">
        <v>10750.8</v>
      </c>
      <c r="M2002" s="2">
        <v>244580.7</v>
      </c>
      <c r="N2002" s="2">
        <v>244.58</v>
      </c>
      <c r="O2002" s="3">
        <v>45570</v>
      </c>
      <c r="P2002" t="s">
        <v>90</v>
      </c>
      <c r="Q2002" t="s">
        <v>77</v>
      </c>
      <c r="R2002">
        <v>2024</v>
      </c>
      <c r="S2002" t="s">
        <v>445</v>
      </c>
      <c r="T2002" t="s">
        <v>28</v>
      </c>
      <c r="U2002" t="s">
        <v>41</v>
      </c>
    </row>
    <row r="2003" spans="1:21" x14ac:dyDescent="0.3">
      <c r="A2003" t="s">
        <v>47</v>
      </c>
      <c r="B2003" t="s">
        <v>458</v>
      </c>
      <c r="C2003" t="s">
        <v>56</v>
      </c>
      <c r="D2003" t="s">
        <v>24</v>
      </c>
      <c r="E2003" s="2">
        <v>626.91999999999996</v>
      </c>
      <c r="F2003" s="2">
        <v>120</v>
      </c>
      <c r="G2003" s="2">
        <v>12</v>
      </c>
      <c r="H2003" s="2">
        <v>7523.04</v>
      </c>
      <c r="I2003">
        <v>0</v>
      </c>
      <c r="J2003" s="2">
        <v>7523.04</v>
      </c>
      <c r="K2003" s="2">
        <v>7.52</v>
      </c>
      <c r="L2003" s="2">
        <v>75230.399999999994</v>
      </c>
      <c r="M2003" s="2">
        <v>-67707.360000000001</v>
      </c>
      <c r="N2003" s="2">
        <v>-67.709999999999994</v>
      </c>
      <c r="O2003" s="3">
        <v>45571</v>
      </c>
      <c r="P2003" t="s">
        <v>90</v>
      </c>
      <c r="Q2003" t="s">
        <v>77</v>
      </c>
      <c r="R2003">
        <v>2024</v>
      </c>
      <c r="S2003" t="s">
        <v>459</v>
      </c>
      <c r="T2003" t="s">
        <v>58</v>
      </c>
      <c r="U2003" t="s">
        <v>37</v>
      </c>
    </row>
    <row r="2004" spans="1:21" x14ac:dyDescent="0.3">
      <c r="A2004" t="s">
        <v>38</v>
      </c>
      <c r="B2004" t="s">
        <v>464</v>
      </c>
      <c r="C2004" t="s">
        <v>56</v>
      </c>
      <c r="D2004" t="s">
        <v>68</v>
      </c>
      <c r="E2004" s="2">
        <v>538.44000000000005</v>
      </c>
      <c r="F2004" s="2">
        <v>120</v>
      </c>
      <c r="G2004" s="2">
        <v>300</v>
      </c>
      <c r="H2004" s="2">
        <v>161532</v>
      </c>
      <c r="I2004">
        <v>8076.6</v>
      </c>
      <c r="J2004" s="2">
        <v>153455.4</v>
      </c>
      <c r="K2004" s="2">
        <v>153.46</v>
      </c>
      <c r="L2004" s="2">
        <v>64612.800000000003</v>
      </c>
      <c r="M2004" s="2">
        <v>88842.6</v>
      </c>
      <c r="N2004" s="2">
        <v>88.84</v>
      </c>
      <c r="O2004" s="3">
        <v>45571</v>
      </c>
      <c r="P2004" t="s">
        <v>90</v>
      </c>
      <c r="Q2004" t="s">
        <v>77</v>
      </c>
      <c r="R2004">
        <v>2024</v>
      </c>
      <c r="S2004" t="s">
        <v>465</v>
      </c>
      <c r="T2004" t="s">
        <v>58</v>
      </c>
      <c r="U2004" t="s">
        <v>29</v>
      </c>
    </row>
    <row r="2005" spans="1:21" x14ac:dyDescent="0.3">
      <c r="A2005" t="s">
        <v>38</v>
      </c>
      <c r="B2005" t="s">
        <v>418</v>
      </c>
      <c r="C2005" t="s">
        <v>23</v>
      </c>
      <c r="D2005" t="s">
        <v>158</v>
      </c>
      <c r="E2005" s="2">
        <v>727.33</v>
      </c>
      <c r="F2005" s="2">
        <v>5</v>
      </c>
      <c r="G2005" s="2">
        <v>300</v>
      </c>
      <c r="H2005" s="2">
        <v>218199</v>
      </c>
      <c r="I2005">
        <v>21819.9</v>
      </c>
      <c r="J2005" s="2">
        <v>196379.1</v>
      </c>
      <c r="K2005" s="2">
        <v>196.38</v>
      </c>
      <c r="L2005" s="2">
        <v>3636.65</v>
      </c>
      <c r="M2005" s="2">
        <v>192742.45</v>
      </c>
      <c r="N2005" s="2">
        <v>192.74</v>
      </c>
      <c r="O2005" s="3">
        <v>45572</v>
      </c>
      <c r="P2005" t="s">
        <v>90</v>
      </c>
      <c r="Q2005" t="s">
        <v>77</v>
      </c>
      <c r="R2005">
        <v>2024</v>
      </c>
      <c r="S2005" t="s">
        <v>419</v>
      </c>
      <c r="T2005" t="s">
        <v>28</v>
      </c>
      <c r="U2005" t="s">
        <v>65</v>
      </c>
    </row>
    <row r="2006" spans="1:21" x14ac:dyDescent="0.3">
      <c r="A2006" t="s">
        <v>47</v>
      </c>
      <c r="B2006" t="s">
        <v>332</v>
      </c>
      <c r="C2006" t="s">
        <v>61</v>
      </c>
      <c r="D2006" t="s">
        <v>158</v>
      </c>
      <c r="E2006" s="2">
        <v>1284</v>
      </c>
      <c r="F2006" s="2">
        <v>250</v>
      </c>
      <c r="G2006" s="2">
        <v>12</v>
      </c>
      <c r="H2006" s="2">
        <v>15408</v>
      </c>
      <c r="I2006">
        <v>1540.8</v>
      </c>
      <c r="J2006" s="2">
        <v>13867.2</v>
      </c>
      <c r="K2006" s="2">
        <v>13.87</v>
      </c>
      <c r="L2006" s="2">
        <v>321000</v>
      </c>
      <c r="M2006" s="2">
        <v>-307132.79999999999</v>
      </c>
      <c r="N2006" s="2">
        <v>-307.13</v>
      </c>
      <c r="O2006" s="3">
        <v>45573</v>
      </c>
      <c r="P2006" t="s">
        <v>90</v>
      </c>
      <c r="Q2006" t="s">
        <v>77</v>
      </c>
      <c r="R2006">
        <v>2024</v>
      </c>
      <c r="S2006" t="s">
        <v>333</v>
      </c>
      <c r="T2006" t="s">
        <v>64</v>
      </c>
      <c r="U2006" t="s">
        <v>54</v>
      </c>
    </row>
    <row r="2007" spans="1:21" x14ac:dyDescent="0.3">
      <c r="A2007" t="s">
        <v>47</v>
      </c>
      <c r="B2007" t="s">
        <v>480</v>
      </c>
      <c r="C2007" t="s">
        <v>32</v>
      </c>
      <c r="D2007" t="s">
        <v>24</v>
      </c>
      <c r="E2007" s="2">
        <v>1493.93</v>
      </c>
      <c r="F2007" s="2">
        <v>10</v>
      </c>
      <c r="G2007" s="2">
        <v>12</v>
      </c>
      <c r="H2007" s="2">
        <v>17927.16</v>
      </c>
      <c r="I2007">
        <v>0</v>
      </c>
      <c r="J2007" s="2">
        <v>17927.16</v>
      </c>
      <c r="K2007" s="2">
        <v>17.93</v>
      </c>
      <c r="L2007" s="2">
        <v>14939.3</v>
      </c>
      <c r="M2007" s="2">
        <v>2987.86</v>
      </c>
      <c r="N2007" s="2">
        <v>2.99</v>
      </c>
      <c r="O2007" s="3">
        <v>45573</v>
      </c>
      <c r="P2007" t="s">
        <v>90</v>
      </c>
      <c r="Q2007" t="s">
        <v>77</v>
      </c>
      <c r="R2007">
        <v>2024</v>
      </c>
      <c r="S2007" t="s">
        <v>481</v>
      </c>
      <c r="T2007" t="s">
        <v>36</v>
      </c>
      <c r="U2007" t="s">
        <v>29</v>
      </c>
    </row>
    <row r="2008" spans="1:21" x14ac:dyDescent="0.3">
      <c r="A2008" t="s">
        <v>21</v>
      </c>
      <c r="B2008" t="s">
        <v>338</v>
      </c>
      <c r="C2008" t="s">
        <v>32</v>
      </c>
      <c r="D2008" t="s">
        <v>68</v>
      </c>
      <c r="E2008" s="2">
        <v>1599.42</v>
      </c>
      <c r="F2008" s="2">
        <v>10</v>
      </c>
      <c r="G2008" s="2">
        <v>125</v>
      </c>
      <c r="H2008" s="2">
        <v>199927.5</v>
      </c>
      <c r="I2008">
        <v>9996.3799999999992</v>
      </c>
      <c r="J2008" s="2">
        <v>189931.12</v>
      </c>
      <c r="K2008" s="2">
        <v>189.93</v>
      </c>
      <c r="L2008" s="2">
        <v>15994.2</v>
      </c>
      <c r="M2008" s="2">
        <v>173936.92</v>
      </c>
      <c r="N2008" s="2">
        <v>173.94</v>
      </c>
      <c r="O2008" s="3">
        <v>45573</v>
      </c>
      <c r="P2008" t="s">
        <v>90</v>
      </c>
      <c r="Q2008" t="s">
        <v>77</v>
      </c>
      <c r="R2008">
        <v>2024</v>
      </c>
      <c r="S2008" t="s">
        <v>339</v>
      </c>
      <c r="T2008" t="s">
        <v>36</v>
      </c>
      <c r="U2008" t="s">
        <v>46</v>
      </c>
    </row>
    <row r="2009" spans="1:21" x14ac:dyDescent="0.3">
      <c r="A2009" t="s">
        <v>47</v>
      </c>
      <c r="B2009" t="s">
        <v>354</v>
      </c>
      <c r="C2009" t="s">
        <v>67</v>
      </c>
      <c r="D2009" t="s">
        <v>68</v>
      </c>
      <c r="E2009" s="2">
        <v>1387.67</v>
      </c>
      <c r="F2009" s="2">
        <v>3</v>
      </c>
      <c r="G2009" s="2">
        <v>12</v>
      </c>
      <c r="H2009" s="2">
        <v>16652.04</v>
      </c>
      <c r="I2009">
        <v>832.6</v>
      </c>
      <c r="J2009" s="2">
        <v>15819.44</v>
      </c>
      <c r="K2009" s="2">
        <v>15.82</v>
      </c>
      <c r="L2009" s="2">
        <v>4163.01</v>
      </c>
      <c r="M2009" s="2">
        <v>11656.43</v>
      </c>
      <c r="N2009" s="2">
        <v>11.66</v>
      </c>
      <c r="O2009" s="3">
        <v>45575</v>
      </c>
      <c r="P2009" t="s">
        <v>90</v>
      </c>
      <c r="Q2009" t="s">
        <v>77</v>
      </c>
      <c r="R2009">
        <v>2024</v>
      </c>
      <c r="S2009" t="s">
        <v>355</v>
      </c>
      <c r="T2009" t="s">
        <v>70</v>
      </c>
      <c r="U2009" t="s">
        <v>51</v>
      </c>
    </row>
    <row r="2010" spans="1:21" x14ac:dyDescent="0.3">
      <c r="A2010" t="s">
        <v>47</v>
      </c>
      <c r="B2010" t="s">
        <v>398</v>
      </c>
      <c r="C2010" t="s">
        <v>61</v>
      </c>
      <c r="D2010" t="s">
        <v>24</v>
      </c>
      <c r="E2010" s="2">
        <v>1324.77</v>
      </c>
      <c r="F2010" s="2">
        <v>250</v>
      </c>
      <c r="G2010" s="2">
        <v>12</v>
      </c>
      <c r="H2010" s="2">
        <v>15897.24</v>
      </c>
      <c r="I2010">
        <v>0</v>
      </c>
      <c r="J2010" s="2">
        <v>15897.24</v>
      </c>
      <c r="K2010" s="2">
        <v>15.9</v>
      </c>
      <c r="L2010" s="2">
        <v>331192.5</v>
      </c>
      <c r="M2010" s="2">
        <v>-315295.26</v>
      </c>
      <c r="N2010" s="2">
        <v>-315.3</v>
      </c>
      <c r="O2010" s="3">
        <v>45575</v>
      </c>
      <c r="P2010" t="s">
        <v>90</v>
      </c>
      <c r="Q2010" t="s">
        <v>77</v>
      </c>
      <c r="R2010">
        <v>2024</v>
      </c>
      <c r="S2010" t="s">
        <v>399</v>
      </c>
      <c r="T2010" t="s">
        <v>64</v>
      </c>
      <c r="U2010" t="s">
        <v>51</v>
      </c>
    </row>
    <row r="2011" spans="1:21" x14ac:dyDescent="0.3">
      <c r="A2011" t="s">
        <v>30</v>
      </c>
      <c r="B2011" t="s">
        <v>330</v>
      </c>
      <c r="C2011" t="s">
        <v>61</v>
      </c>
      <c r="D2011" t="s">
        <v>228</v>
      </c>
      <c r="E2011" s="2">
        <v>624.88</v>
      </c>
      <c r="F2011" s="2">
        <v>250</v>
      </c>
      <c r="G2011" s="2">
        <v>15</v>
      </c>
      <c r="H2011" s="2">
        <v>9373.2000000000007</v>
      </c>
      <c r="I2011">
        <v>1405.98</v>
      </c>
      <c r="J2011" s="2">
        <v>7967.22</v>
      </c>
      <c r="K2011" s="2">
        <v>7.97</v>
      </c>
      <c r="L2011" s="2">
        <v>156220</v>
      </c>
      <c r="M2011" s="2">
        <v>-148252.78</v>
      </c>
      <c r="N2011" s="2">
        <v>-148.25</v>
      </c>
      <c r="O2011" s="3">
        <v>45575</v>
      </c>
      <c r="P2011" t="s">
        <v>90</v>
      </c>
      <c r="Q2011" t="s">
        <v>77</v>
      </c>
      <c r="R2011">
        <v>2024</v>
      </c>
      <c r="S2011" t="s">
        <v>331</v>
      </c>
      <c r="T2011" t="s">
        <v>64</v>
      </c>
      <c r="U2011" t="s">
        <v>51</v>
      </c>
    </row>
    <row r="2012" spans="1:21" x14ac:dyDescent="0.3">
      <c r="A2012" t="s">
        <v>30</v>
      </c>
      <c r="B2012" t="s">
        <v>488</v>
      </c>
      <c r="C2012" t="s">
        <v>67</v>
      </c>
      <c r="D2012" t="s">
        <v>68</v>
      </c>
      <c r="E2012" s="2">
        <v>605.84</v>
      </c>
      <c r="F2012" s="2">
        <v>3</v>
      </c>
      <c r="G2012" s="2">
        <v>15</v>
      </c>
      <c r="H2012" s="2">
        <v>9087.6</v>
      </c>
      <c r="I2012">
        <v>454.38</v>
      </c>
      <c r="J2012" s="2">
        <v>8633.2199999999993</v>
      </c>
      <c r="K2012" s="2">
        <v>8.6300000000000008</v>
      </c>
      <c r="L2012" s="2">
        <v>1817.52</v>
      </c>
      <c r="M2012" s="2">
        <v>6815.7</v>
      </c>
      <c r="N2012" s="2">
        <v>6.82</v>
      </c>
      <c r="O2012" s="3">
        <v>45575</v>
      </c>
      <c r="P2012" t="s">
        <v>90</v>
      </c>
      <c r="Q2012" t="s">
        <v>77</v>
      </c>
      <c r="R2012">
        <v>2024</v>
      </c>
      <c r="S2012" t="s">
        <v>489</v>
      </c>
      <c r="T2012" t="s">
        <v>70</v>
      </c>
      <c r="U2012" t="s">
        <v>51</v>
      </c>
    </row>
    <row r="2013" spans="1:21" x14ac:dyDescent="0.3">
      <c r="A2013" t="s">
        <v>38</v>
      </c>
      <c r="B2013" t="s">
        <v>328</v>
      </c>
      <c r="C2013" t="s">
        <v>67</v>
      </c>
      <c r="D2013" t="s">
        <v>68</v>
      </c>
      <c r="E2013" s="2">
        <v>535.75</v>
      </c>
      <c r="F2013" s="2">
        <v>3</v>
      </c>
      <c r="G2013" s="2">
        <v>300</v>
      </c>
      <c r="H2013" s="2">
        <v>160725</v>
      </c>
      <c r="I2013">
        <v>8036.25</v>
      </c>
      <c r="J2013" s="2">
        <v>152688.75</v>
      </c>
      <c r="K2013" s="2">
        <v>152.69</v>
      </c>
      <c r="L2013" s="2">
        <v>1607.25</v>
      </c>
      <c r="M2013" s="2">
        <v>151081.5</v>
      </c>
      <c r="N2013" s="2">
        <v>151.08000000000001</v>
      </c>
      <c r="O2013" s="3">
        <v>45575</v>
      </c>
      <c r="P2013" t="s">
        <v>90</v>
      </c>
      <c r="Q2013" t="s">
        <v>77</v>
      </c>
      <c r="R2013">
        <v>2024</v>
      </c>
      <c r="S2013" t="s">
        <v>329</v>
      </c>
      <c r="T2013" t="s">
        <v>70</v>
      </c>
      <c r="U2013" t="s">
        <v>41</v>
      </c>
    </row>
    <row r="2014" spans="1:21" x14ac:dyDescent="0.3">
      <c r="A2014" t="s">
        <v>42</v>
      </c>
      <c r="B2014" t="s">
        <v>444</v>
      </c>
      <c r="C2014" t="s">
        <v>61</v>
      </c>
      <c r="D2014" t="s">
        <v>24</v>
      </c>
      <c r="E2014" s="2">
        <v>3892.05</v>
      </c>
      <c r="F2014" s="2">
        <v>250</v>
      </c>
      <c r="G2014" s="2">
        <v>350</v>
      </c>
      <c r="H2014" s="2">
        <v>1362217.5</v>
      </c>
      <c r="I2014">
        <v>0</v>
      </c>
      <c r="J2014" s="2">
        <v>1362217.5</v>
      </c>
      <c r="K2014" s="2">
        <v>1362.22</v>
      </c>
      <c r="L2014" s="2">
        <v>973012.5</v>
      </c>
      <c r="M2014" s="2">
        <v>389205</v>
      </c>
      <c r="N2014" s="2">
        <v>389.2</v>
      </c>
      <c r="O2014" s="3">
        <v>45577</v>
      </c>
      <c r="P2014" t="s">
        <v>90</v>
      </c>
      <c r="Q2014" t="s">
        <v>77</v>
      </c>
      <c r="R2014">
        <v>2024</v>
      </c>
      <c r="S2014" t="s">
        <v>445</v>
      </c>
      <c r="T2014" t="s">
        <v>64</v>
      </c>
      <c r="U2014" t="s">
        <v>46</v>
      </c>
    </row>
    <row r="2015" spans="1:21" x14ac:dyDescent="0.3">
      <c r="A2015" t="s">
        <v>38</v>
      </c>
      <c r="B2015" t="s">
        <v>482</v>
      </c>
      <c r="C2015" t="s">
        <v>23</v>
      </c>
      <c r="D2015" t="s">
        <v>24</v>
      </c>
      <c r="E2015" s="2">
        <v>747.18</v>
      </c>
      <c r="F2015" s="2">
        <v>5</v>
      </c>
      <c r="G2015" s="2">
        <v>300</v>
      </c>
      <c r="H2015" s="2">
        <v>224154</v>
      </c>
      <c r="I2015">
        <v>0</v>
      </c>
      <c r="J2015" s="2">
        <v>224154</v>
      </c>
      <c r="K2015" s="2">
        <v>224.15</v>
      </c>
      <c r="L2015" s="2">
        <v>3735.9</v>
      </c>
      <c r="M2015" s="2">
        <v>220418.1</v>
      </c>
      <c r="N2015" s="2">
        <v>220.42</v>
      </c>
      <c r="O2015" s="3">
        <v>45577</v>
      </c>
      <c r="P2015" t="s">
        <v>90</v>
      </c>
      <c r="Q2015" t="s">
        <v>77</v>
      </c>
      <c r="R2015">
        <v>2024</v>
      </c>
      <c r="S2015" t="s">
        <v>483</v>
      </c>
      <c r="T2015" t="s">
        <v>28</v>
      </c>
      <c r="U2015" t="s">
        <v>59</v>
      </c>
    </row>
    <row r="2016" spans="1:21" x14ac:dyDescent="0.3">
      <c r="A2016" t="s">
        <v>38</v>
      </c>
      <c r="B2016" t="s">
        <v>344</v>
      </c>
      <c r="C2016" t="s">
        <v>95</v>
      </c>
      <c r="D2016" t="s">
        <v>24</v>
      </c>
      <c r="E2016" s="2">
        <v>490.26</v>
      </c>
      <c r="F2016" s="2">
        <v>260</v>
      </c>
      <c r="G2016" s="2">
        <v>300</v>
      </c>
      <c r="H2016" s="2">
        <v>147078</v>
      </c>
      <c r="I2016">
        <v>0</v>
      </c>
      <c r="J2016" s="2">
        <v>147078</v>
      </c>
      <c r="K2016" s="2">
        <v>147.08000000000001</v>
      </c>
      <c r="L2016" s="2">
        <v>127467.6</v>
      </c>
      <c r="M2016" s="2">
        <v>19610.400000000001</v>
      </c>
      <c r="N2016" s="2">
        <v>19.61</v>
      </c>
      <c r="O2016" s="3">
        <v>45577</v>
      </c>
      <c r="P2016" t="s">
        <v>90</v>
      </c>
      <c r="Q2016" t="s">
        <v>77</v>
      </c>
      <c r="R2016">
        <v>2024</v>
      </c>
      <c r="S2016" t="s">
        <v>345</v>
      </c>
      <c r="T2016" t="s">
        <v>97</v>
      </c>
      <c r="U2016" t="s">
        <v>54</v>
      </c>
    </row>
    <row r="2017" spans="1:21" x14ac:dyDescent="0.3">
      <c r="A2017" t="s">
        <v>30</v>
      </c>
      <c r="B2017" t="s">
        <v>524</v>
      </c>
      <c r="C2017" t="s">
        <v>32</v>
      </c>
      <c r="D2017" t="s">
        <v>158</v>
      </c>
      <c r="E2017" s="2">
        <v>514.79</v>
      </c>
      <c r="F2017" s="2">
        <v>10</v>
      </c>
      <c r="G2017" s="2">
        <v>15</v>
      </c>
      <c r="H2017" s="2">
        <v>7721.85</v>
      </c>
      <c r="I2017">
        <v>772.19</v>
      </c>
      <c r="J2017" s="2">
        <v>6949.66</v>
      </c>
      <c r="K2017" s="2">
        <v>6.95</v>
      </c>
      <c r="L2017" s="2">
        <v>5147.8999999999996</v>
      </c>
      <c r="M2017" s="2">
        <v>1801.76</v>
      </c>
      <c r="N2017" s="2">
        <v>1.8</v>
      </c>
      <c r="O2017" s="3">
        <v>45577</v>
      </c>
      <c r="P2017" t="s">
        <v>90</v>
      </c>
      <c r="Q2017" t="s">
        <v>77</v>
      </c>
      <c r="R2017">
        <v>2024</v>
      </c>
      <c r="S2017" t="s">
        <v>525</v>
      </c>
      <c r="T2017" t="s">
        <v>36</v>
      </c>
      <c r="U2017" t="s">
        <v>59</v>
      </c>
    </row>
    <row r="2018" spans="1:21" x14ac:dyDescent="0.3">
      <c r="A2018" t="s">
        <v>42</v>
      </c>
      <c r="B2018" t="s">
        <v>540</v>
      </c>
      <c r="C2018" t="s">
        <v>23</v>
      </c>
      <c r="D2018" t="s">
        <v>24</v>
      </c>
      <c r="E2018" s="2">
        <v>1527.19</v>
      </c>
      <c r="F2018" s="2">
        <v>5</v>
      </c>
      <c r="G2018" s="2">
        <v>350</v>
      </c>
      <c r="H2018" s="2">
        <v>534516.5</v>
      </c>
      <c r="I2018">
        <v>0</v>
      </c>
      <c r="J2018" s="2">
        <v>534516.5</v>
      </c>
      <c r="K2018" s="2">
        <v>534.52</v>
      </c>
      <c r="L2018" s="2">
        <v>7635.95</v>
      </c>
      <c r="M2018" s="2">
        <v>526880.55000000005</v>
      </c>
      <c r="N2018" s="2">
        <v>526.88</v>
      </c>
      <c r="O2018" s="3">
        <v>45578</v>
      </c>
      <c r="P2018" t="s">
        <v>90</v>
      </c>
      <c r="Q2018" t="s">
        <v>77</v>
      </c>
      <c r="R2018">
        <v>2024</v>
      </c>
      <c r="S2018" t="s">
        <v>541</v>
      </c>
      <c r="T2018" t="s">
        <v>28</v>
      </c>
      <c r="U2018" t="s">
        <v>51</v>
      </c>
    </row>
    <row r="2019" spans="1:21" x14ac:dyDescent="0.3">
      <c r="A2019" t="s">
        <v>21</v>
      </c>
      <c r="B2019" t="s">
        <v>388</v>
      </c>
      <c r="C2019" t="s">
        <v>67</v>
      </c>
      <c r="D2019" t="s">
        <v>158</v>
      </c>
      <c r="E2019" s="2">
        <v>2400.91</v>
      </c>
      <c r="F2019" s="2">
        <v>3</v>
      </c>
      <c r="G2019" s="2">
        <v>125</v>
      </c>
      <c r="H2019" s="2">
        <v>300113.75</v>
      </c>
      <c r="I2019">
        <v>30011.38</v>
      </c>
      <c r="J2019" s="2">
        <v>270102.37</v>
      </c>
      <c r="K2019" s="2">
        <v>270.10000000000002</v>
      </c>
      <c r="L2019" s="2">
        <v>7202.73</v>
      </c>
      <c r="M2019" s="2">
        <v>262899.64</v>
      </c>
      <c r="N2019" s="2">
        <v>262.89999999999998</v>
      </c>
      <c r="O2019" s="3">
        <v>45579</v>
      </c>
      <c r="P2019" t="s">
        <v>90</v>
      </c>
      <c r="Q2019" t="s">
        <v>77</v>
      </c>
      <c r="R2019">
        <v>2024</v>
      </c>
      <c r="S2019" t="s">
        <v>389</v>
      </c>
      <c r="T2019" t="s">
        <v>70</v>
      </c>
      <c r="U2019" t="s">
        <v>51</v>
      </c>
    </row>
    <row r="2020" spans="1:21" x14ac:dyDescent="0.3">
      <c r="A2020" t="s">
        <v>38</v>
      </c>
      <c r="B2020" t="s">
        <v>512</v>
      </c>
      <c r="C2020" t="s">
        <v>67</v>
      </c>
      <c r="D2020" t="s">
        <v>24</v>
      </c>
      <c r="E2020" s="2">
        <v>917.26</v>
      </c>
      <c r="F2020" s="2">
        <v>3</v>
      </c>
      <c r="G2020" s="2">
        <v>300</v>
      </c>
      <c r="H2020" s="2">
        <v>275178</v>
      </c>
      <c r="I2020">
        <v>0</v>
      </c>
      <c r="J2020" s="2">
        <v>275178</v>
      </c>
      <c r="K2020" s="2">
        <v>275.18</v>
      </c>
      <c r="L2020" s="2">
        <v>2751.78</v>
      </c>
      <c r="M2020" s="2">
        <v>272426.21999999997</v>
      </c>
      <c r="N2020" s="2">
        <v>272.43</v>
      </c>
      <c r="O2020" s="3">
        <v>45579</v>
      </c>
      <c r="P2020" t="s">
        <v>90</v>
      </c>
      <c r="Q2020" t="s">
        <v>77</v>
      </c>
      <c r="R2020">
        <v>2024</v>
      </c>
      <c r="S2020" t="s">
        <v>513</v>
      </c>
      <c r="T2020" t="s">
        <v>70</v>
      </c>
      <c r="U2020" t="s">
        <v>41</v>
      </c>
    </row>
    <row r="2021" spans="1:21" x14ac:dyDescent="0.3">
      <c r="A2021" t="s">
        <v>42</v>
      </c>
      <c r="B2021" t="s">
        <v>416</v>
      </c>
      <c r="C2021" t="s">
        <v>32</v>
      </c>
      <c r="D2021" t="s">
        <v>158</v>
      </c>
      <c r="E2021" s="2">
        <v>3418.25</v>
      </c>
      <c r="F2021" s="2">
        <v>10</v>
      </c>
      <c r="G2021" s="2">
        <v>350</v>
      </c>
      <c r="H2021" s="2">
        <v>1196387.5</v>
      </c>
      <c r="I2021">
        <v>119638.75</v>
      </c>
      <c r="J2021" s="2">
        <v>1076748.75</v>
      </c>
      <c r="K2021" s="2">
        <v>1076.75</v>
      </c>
      <c r="L2021" s="2">
        <v>34182.5</v>
      </c>
      <c r="M2021" s="2">
        <v>1042566.25</v>
      </c>
      <c r="N2021" s="2">
        <v>1042.57</v>
      </c>
      <c r="O2021" s="3">
        <v>45580</v>
      </c>
      <c r="P2021" t="s">
        <v>90</v>
      </c>
      <c r="Q2021" t="s">
        <v>77</v>
      </c>
      <c r="R2021">
        <v>2024</v>
      </c>
      <c r="S2021" t="s">
        <v>417</v>
      </c>
      <c r="T2021" t="s">
        <v>36</v>
      </c>
      <c r="U2021" t="s">
        <v>59</v>
      </c>
    </row>
    <row r="2022" spans="1:21" x14ac:dyDescent="0.3">
      <c r="A2022" t="s">
        <v>47</v>
      </c>
      <c r="B2022" t="s">
        <v>396</v>
      </c>
      <c r="C2022" t="s">
        <v>32</v>
      </c>
      <c r="D2022" t="s">
        <v>158</v>
      </c>
      <c r="E2022" s="2">
        <v>514.25</v>
      </c>
      <c r="F2022" s="2">
        <v>10</v>
      </c>
      <c r="G2022" s="2">
        <v>12</v>
      </c>
      <c r="H2022" s="2">
        <v>6171</v>
      </c>
      <c r="I2022">
        <v>617.1</v>
      </c>
      <c r="J2022" s="2">
        <v>5553.9</v>
      </c>
      <c r="K2022" s="2">
        <v>5.55</v>
      </c>
      <c r="L2022" s="2">
        <v>5142.5</v>
      </c>
      <c r="M2022" s="2">
        <v>411.4</v>
      </c>
      <c r="N2022" s="2">
        <v>0.41</v>
      </c>
      <c r="O2022" s="3">
        <v>45580</v>
      </c>
      <c r="P2022" t="s">
        <v>90</v>
      </c>
      <c r="Q2022" t="s">
        <v>77</v>
      </c>
      <c r="R2022">
        <v>2024</v>
      </c>
      <c r="S2022" t="s">
        <v>397</v>
      </c>
      <c r="T2022" t="s">
        <v>36</v>
      </c>
      <c r="U2022" t="s">
        <v>41</v>
      </c>
    </row>
    <row r="2023" spans="1:21" x14ac:dyDescent="0.3">
      <c r="A2023" t="s">
        <v>30</v>
      </c>
      <c r="B2023" t="s">
        <v>398</v>
      </c>
      <c r="C2023" t="s">
        <v>61</v>
      </c>
      <c r="D2023" t="s">
        <v>158</v>
      </c>
      <c r="E2023" s="2">
        <v>579.29999999999995</v>
      </c>
      <c r="F2023" s="2">
        <v>250</v>
      </c>
      <c r="G2023" s="2">
        <v>15</v>
      </c>
      <c r="H2023" s="2">
        <v>8689.5</v>
      </c>
      <c r="I2023">
        <v>868.95</v>
      </c>
      <c r="J2023" s="2">
        <v>7820.55</v>
      </c>
      <c r="K2023" s="2">
        <v>7.82</v>
      </c>
      <c r="L2023" s="2">
        <v>144825</v>
      </c>
      <c r="M2023" s="2">
        <v>-137004.45000000001</v>
      </c>
      <c r="N2023" s="2">
        <v>-137</v>
      </c>
      <c r="O2023" s="3">
        <v>45580</v>
      </c>
      <c r="P2023" t="s">
        <v>90</v>
      </c>
      <c r="Q2023" t="s">
        <v>77</v>
      </c>
      <c r="R2023">
        <v>2024</v>
      </c>
      <c r="S2023" t="s">
        <v>399</v>
      </c>
      <c r="T2023" t="s">
        <v>64</v>
      </c>
      <c r="U2023" t="s">
        <v>54</v>
      </c>
    </row>
    <row r="2024" spans="1:21" x14ac:dyDescent="0.3">
      <c r="A2024" t="s">
        <v>47</v>
      </c>
      <c r="B2024" t="s">
        <v>418</v>
      </c>
      <c r="C2024" t="s">
        <v>61</v>
      </c>
      <c r="D2024" t="s">
        <v>228</v>
      </c>
      <c r="E2024" s="2">
        <v>774.66</v>
      </c>
      <c r="F2024" s="2">
        <v>250</v>
      </c>
      <c r="G2024" s="2">
        <v>12</v>
      </c>
      <c r="H2024" s="2">
        <v>9295.92</v>
      </c>
      <c r="I2024">
        <v>1394.39</v>
      </c>
      <c r="J2024" s="2">
        <v>7901.53</v>
      </c>
      <c r="K2024" s="2">
        <v>7.9</v>
      </c>
      <c r="L2024" s="2">
        <v>193665</v>
      </c>
      <c r="M2024" s="2">
        <v>-185763.47</v>
      </c>
      <c r="N2024" s="2">
        <v>-185.76</v>
      </c>
      <c r="O2024" s="3">
        <v>45581</v>
      </c>
      <c r="P2024" t="s">
        <v>90</v>
      </c>
      <c r="Q2024" t="s">
        <v>77</v>
      </c>
      <c r="R2024">
        <v>2024</v>
      </c>
      <c r="S2024" t="s">
        <v>419</v>
      </c>
      <c r="T2024" t="s">
        <v>64</v>
      </c>
      <c r="U2024" t="s">
        <v>54</v>
      </c>
    </row>
    <row r="2025" spans="1:21" x14ac:dyDescent="0.3">
      <c r="A2025" t="s">
        <v>47</v>
      </c>
      <c r="B2025" t="s">
        <v>394</v>
      </c>
      <c r="C2025" t="s">
        <v>56</v>
      </c>
      <c r="D2025" t="s">
        <v>158</v>
      </c>
      <c r="E2025" s="2">
        <v>1928.92</v>
      </c>
      <c r="F2025" s="2">
        <v>120</v>
      </c>
      <c r="G2025" s="2">
        <v>12</v>
      </c>
      <c r="H2025" s="2">
        <v>23147.040000000001</v>
      </c>
      <c r="I2025">
        <v>2314.6999999999998</v>
      </c>
      <c r="J2025" s="2">
        <v>20832.34</v>
      </c>
      <c r="K2025" s="2">
        <v>20.83</v>
      </c>
      <c r="L2025" s="2">
        <v>231470.4</v>
      </c>
      <c r="M2025" s="2">
        <v>-210638.06</v>
      </c>
      <c r="N2025" s="2">
        <v>-210.64</v>
      </c>
      <c r="O2025" s="3">
        <v>45581</v>
      </c>
      <c r="P2025" t="s">
        <v>90</v>
      </c>
      <c r="Q2025" t="s">
        <v>77</v>
      </c>
      <c r="R2025">
        <v>2024</v>
      </c>
      <c r="S2025" t="s">
        <v>395</v>
      </c>
      <c r="T2025" t="s">
        <v>58</v>
      </c>
      <c r="U2025" t="s">
        <v>46</v>
      </c>
    </row>
    <row r="2026" spans="1:21" x14ac:dyDescent="0.3">
      <c r="A2026" t="s">
        <v>21</v>
      </c>
      <c r="B2026" t="s">
        <v>514</v>
      </c>
      <c r="C2026" t="s">
        <v>56</v>
      </c>
      <c r="D2026" t="s">
        <v>228</v>
      </c>
      <c r="E2026" s="2">
        <v>2541.16</v>
      </c>
      <c r="F2026" s="2">
        <v>120</v>
      </c>
      <c r="G2026" s="2">
        <v>125</v>
      </c>
      <c r="H2026" s="2">
        <v>317645</v>
      </c>
      <c r="I2026">
        <v>47646.75</v>
      </c>
      <c r="J2026" s="2">
        <v>269998.25</v>
      </c>
      <c r="K2026" s="2">
        <v>270</v>
      </c>
      <c r="L2026" s="2">
        <v>304939.2</v>
      </c>
      <c r="M2026" s="2">
        <v>-34940.949999999997</v>
      </c>
      <c r="N2026" s="2">
        <v>-34.94</v>
      </c>
      <c r="O2026" s="3">
        <v>45582</v>
      </c>
      <c r="P2026" t="s">
        <v>90</v>
      </c>
      <c r="Q2026" t="s">
        <v>77</v>
      </c>
      <c r="R2026">
        <v>2024</v>
      </c>
      <c r="S2026" t="s">
        <v>515</v>
      </c>
      <c r="T2026" t="s">
        <v>58</v>
      </c>
      <c r="U2026" t="s">
        <v>37</v>
      </c>
    </row>
    <row r="2027" spans="1:21" x14ac:dyDescent="0.3">
      <c r="A2027" t="s">
        <v>21</v>
      </c>
      <c r="B2027" t="s">
        <v>400</v>
      </c>
      <c r="C2027" t="s">
        <v>95</v>
      </c>
      <c r="D2027" t="s">
        <v>68</v>
      </c>
      <c r="E2027" s="2">
        <v>2889.73</v>
      </c>
      <c r="F2027" s="2">
        <v>260</v>
      </c>
      <c r="G2027" s="2">
        <v>125</v>
      </c>
      <c r="H2027" s="2">
        <v>361216.25</v>
      </c>
      <c r="I2027">
        <v>18060.810000000001</v>
      </c>
      <c r="J2027" s="2">
        <v>343155.44</v>
      </c>
      <c r="K2027" s="2">
        <v>343.16</v>
      </c>
      <c r="L2027" s="2">
        <v>751329.8</v>
      </c>
      <c r="M2027" s="2">
        <v>-408174.36</v>
      </c>
      <c r="N2027" s="2">
        <v>-408.17</v>
      </c>
      <c r="O2027" s="3">
        <v>45583</v>
      </c>
      <c r="P2027" t="s">
        <v>90</v>
      </c>
      <c r="Q2027" t="s">
        <v>77</v>
      </c>
      <c r="R2027">
        <v>2024</v>
      </c>
      <c r="S2027" t="s">
        <v>401</v>
      </c>
      <c r="T2027" t="s">
        <v>97</v>
      </c>
      <c r="U2027" t="s">
        <v>41</v>
      </c>
    </row>
    <row r="2028" spans="1:21" x14ac:dyDescent="0.3">
      <c r="A2028" t="s">
        <v>21</v>
      </c>
      <c r="B2028" t="s">
        <v>504</v>
      </c>
      <c r="C2028" t="s">
        <v>23</v>
      </c>
      <c r="D2028" t="s">
        <v>158</v>
      </c>
      <c r="E2028" s="2">
        <v>2108.3200000000002</v>
      </c>
      <c r="F2028" s="2">
        <v>5</v>
      </c>
      <c r="G2028" s="2">
        <v>125</v>
      </c>
      <c r="H2028" s="2">
        <v>263540</v>
      </c>
      <c r="I2028">
        <v>26354</v>
      </c>
      <c r="J2028" s="2">
        <v>237186</v>
      </c>
      <c r="K2028" s="2">
        <v>237.19</v>
      </c>
      <c r="L2028" s="2">
        <v>10541.6</v>
      </c>
      <c r="M2028" s="2">
        <v>226644.4</v>
      </c>
      <c r="N2028" s="2">
        <v>226.64</v>
      </c>
      <c r="O2028" s="3">
        <v>45584</v>
      </c>
      <c r="P2028" t="s">
        <v>90</v>
      </c>
      <c r="Q2028" t="s">
        <v>77</v>
      </c>
      <c r="R2028">
        <v>2024</v>
      </c>
      <c r="S2028" t="s">
        <v>505</v>
      </c>
      <c r="T2028" t="s">
        <v>28</v>
      </c>
      <c r="U2028" t="s">
        <v>65</v>
      </c>
    </row>
    <row r="2029" spans="1:21" x14ac:dyDescent="0.3">
      <c r="A2029" t="s">
        <v>42</v>
      </c>
      <c r="B2029" t="s">
        <v>552</v>
      </c>
      <c r="C2029" t="s">
        <v>95</v>
      </c>
      <c r="D2029" t="s">
        <v>68</v>
      </c>
      <c r="E2029" s="2">
        <v>2438.9699999999998</v>
      </c>
      <c r="F2029" s="2">
        <v>260</v>
      </c>
      <c r="G2029" s="2">
        <v>350</v>
      </c>
      <c r="H2029" s="2">
        <v>853639.5</v>
      </c>
      <c r="I2029">
        <v>42681.98</v>
      </c>
      <c r="J2029" s="2">
        <v>810957.52</v>
      </c>
      <c r="K2029" s="2">
        <v>810.96</v>
      </c>
      <c r="L2029" s="2">
        <v>634132.19999999995</v>
      </c>
      <c r="M2029" s="2">
        <v>176825.32</v>
      </c>
      <c r="N2029" s="2">
        <v>176.83</v>
      </c>
      <c r="O2029" s="3">
        <v>45585</v>
      </c>
      <c r="P2029" t="s">
        <v>90</v>
      </c>
      <c r="Q2029" t="s">
        <v>77</v>
      </c>
      <c r="R2029">
        <v>2024</v>
      </c>
      <c r="S2029" t="s">
        <v>553</v>
      </c>
      <c r="T2029" t="s">
        <v>97</v>
      </c>
      <c r="U2029" t="s">
        <v>37</v>
      </c>
    </row>
    <row r="2030" spans="1:21" x14ac:dyDescent="0.3">
      <c r="A2030" t="s">
        <v>21</v>
      </c>
      <c r="B2030" t="s">
        <v>476</v>
      </c>
      <c r="C2030" t="s">
        <v>67</v>
      </c>
      <c r="D2030" t="s">
        <v>68</v>
      </c>
      <c r="E2030" s="2">
        <v>2821.77</v>
      </c>
      <c r="F2030" s="2">
        <v>3</v>
      </c>
      <c r="G2030" s="2">
        <v>125</v>
      </c>
      <c r="H2030" s="2">
        <v>352721.25</v>
      </c>
      <c r="I2030">
        <v>17636.060000000001</v>
      </c>
      <c r="J2030" s="2">
        <v>335085.19</v>
      </c>
      <c r="K2030" s="2">
        <v>335.09</v>
      </c>
      <c r="L2030" s="2">
        <v>8465.31</v>
      </c>
      <c r="M2030" s="2">
        <v>326619.88</v>
      </c>
      <c r="N2030" s="2">
        <v>326.62</v>
      </c>
      <c r="O2030" s="3">
        <v>45585</v>
      </c>
      <c r="P2030" t="s">
        <v>90</v>
      </c>
      <c r="Q2030" t="s">
        <v>77</v>
      </c>
      <c r="R2030">
        <v>2024</v>
      </c>
      <c r="S2030" t="s">
        <v>477</v>
      </c>
      <c r="T2030" t="s">
        <v>70</v>
      </c>
      <c r="U2030" t="s">
        <v>29</v>
      </c>
    </row>
    <row r="2031" spans="1:21" x14ac:dyDescent="0.3">
      <c r="A2031" t="s">
        <v>47</v>
      </c>
      <c r="B2031" t="s">
        <v>488</v>
      </c>
      <c r="C2031" t="s">
        <v>95</v>
      </c>
      <c r="D2031" t="s">
        <v>158</v>
      </c>
      <c r="E2031" s="2">
        <v>866.34</v>
      </c>
      <c r="F2031" s="2">
        <v>260</v>
      </c>
      <c r="G2031" s="2">
        <v>12</v>
      </c>
      <c r="H2031" s="2">
        <v>10396.08</v>
      </c>
      <c r="I2031">
        <v>1039.6099999999999</v>
      </c>
      <c r="J2031" s="2">
        <v>9356.4699999999993</v>
      </c>
      <c r="K2031" s="2">
        <v>9.36</v>
      </c>
      <c r="L2031" s="2">
        <v>225248.4</v>
      </c>
      <c r="M2031" s="2">
        <v>-215891.93</v>
      </c>
      <c r="N2031" s="2">
        <v>-215.89</v>
      </c>
      <c r="O2031" s="3">
        <v>45585</v>
      </c>
      <c r="P2031" t="s">
        <v>90</v>
      </c>
      <c r="Q2031" t="s">
        <v>77</v>
      </c>
      <c r="R2031">
        <v>2024</v>
      </c>
      <c r="S2031" t="s">
        <v>489</v>
      </c>
      <c r="T2031" t="s">
        <v>97</v>
      </c>
      <c r="U2031" t="s">
        <v>29</v>
      </c>
    </row>
    <row r="2032" spans="1:21" x14ac:dyDescent="0.3">
      <c r="A2032" t="s">
        <v>30</v>
      </c>
      <c r="B2032" t="s">
        <v>326</v>
      </c>
      <c r="C2032" t="s">
        <v>95</v>
      </c>
      <c r="D2032" t="s">
        <v>68</v>
      </c>
      <c r="E2032" s="2">
        <v>762.22</v>
      </c>
      <c r="F2032" s="2">
        <v>260</v>
      </c>
      <c r="G2032" s="2">
        <v>15</v>
      </c>
      <c r="H2032" s="2">
        <v>11433.3</v>
      </c>
      <c r="I2032">
        <v>571.66</v>
      </c>
      <c r="J2032" s="2">
        <v>10861.64</v>
      </c>
      <c r="K2032" s="2">
        <v>10.86</v>
      </c>
      <c r="L2032" s="2">
        <v>198177.2</v>
      </c>
      <c r="M2032" s="2">
        <v>-187315.56</v>
      </c>
      <c r="N2032" s="2">
        <v>-187.32</v>
      </c>
      <c r="O2032" s="3">
        <v>45585</v>
      </c>
      <c r="P2032" t="s">
        <v>90</v>
      </c>
      <c r="Q2032" t="s">
        <v>77</v>
      </c>
      <c r="R2032">
        <v>2024</v>
      </c>
      <c r="S2032" t="s">
        <v>327</v>
      </c>
      <c r="T2032" t="s">
        <v>97</v>
      </c>
      <c r="U2032" t="s">
        <v>54</v>
      </c>
    </row>
    <row r="2033" spans="1:21" x14ac:dyDescent="0.3">
      <c r="A2033" t="s">
        <v>47</v>
      </c>
      <c r="B2033" t="s">
        <v>354</v>
      </c>
      <c r="C2033" t="s">
        <v>56</v>
      </c>
      <c r="D2033" t="s">
        <v>24</v>
      </c>
      <c r="E2033" s="2">
        <v>1134.08</v>
      </c>
      <c r="F2033" s="2">
        <v>120</v>
      </c>
      <c r="G2033" s="2">
        <v>12</v>
      </c>
      <c r="H2033" s="2">
        <v>13608.96</v>
      </c>
      <c r="I2033">
        <v>0</v>
      </c>
      <c r="J2033" s="2">
        <v>13608.96</v>
      </c>
      <c r="K2033" s="2">
        <v>13.61</v>
      </c>
      <c r="L2033" s="2">
        <v>136089.60000000001</v>
      </c>
      <c r="M2033" s="2">
        <v>-122480.64</v>
      </c>
      <c r="N2033" s="2">
        <v>-122.48</v>
      </c>
      <c r="O2033" s="3">
        <v>45585</v>
      </c>
      <c r="P2033" t="s">
        <v>90</v>
      </c>
      <c r="Q2033" t="s">
        <v>77</v>
      </c>
      <c r="R2033">
        <v>2024</v>
      </c>
      <c r="S2033" t="s">
        <v>355</v>
      </c>
      <c r="T2033" t="s">
        <v>58</v>
      </c>
      <c r="U2033" t="s">
        <v>59</v>
      </c>
    </row>
    <row r="2034" spans="1:21" x14ac:dyDescent="0.3">
      <c r="A2034" t="s">
        <v>38</v>
      </c>
      <c r="B2034" t="s">
        <v>404</v>
      </c>
      <c r="C2034" t="s">
        <v>23</v>
      </c>
      <c r="D2034" t="s">
        <v>158</v>
      </c>
      <c r="E2034" s="2">
        <v>931.24</v>
      </c>
      <c r="F2034" s="2">
        <v>5</v>
      </c>
      <c r="G2034" s="2">
        <v>300</v>
      </c>
      <c r="H2034" s="2">
        <v>279372</v>
      </c>
      <c r="I2034">
        <v>27937.200000000001</v>
      </c>
      <c r="J2034" s="2">
        <v>251434.8</v>
      </c>
      <c r="K2034" s="2">
        <v>251.43</v>
      </c>
      <c r="L2034" s="2">
        <v>4656.2</v>
      </c>
      <c r="M2034" s="2">
        <v>246778.6</v>
      </c>
      <c r="N2034" s="2">
        <v>246.78</v>
      </c>
      <c r="O2034" s="3">
        <v>45587</v>
      </c>
      <c r="P2034" t="s">
        <v>90</v>
      </c>
      <c r="Q2034" t="s">
        <v>77</v>
      </c>
      <c r="R2034">
        <v>2024</v>
      </c>
      <c r="S2034" t="s">
        <v>405</v>
      </c>
      <c r="T2034" t="s">
        <v>28</v>
      </c>
      <c r="U2034" t="s">
        <v>46</v>
      </c>
    </row>
    <row r="2035" spans="1:21" x14ac:dyDescent="0.3">
      <c r="A2035" t="s">
        <v>21</v>
      </c>
      <c r="B2035" t="s">
        <v>528</v>
      </c>
      <c r="C2035" t="s">
        <v>56</v>
      </c>
      <c r="D2035" t="s">
        <v>158</v>
      </c>
      <c r="E2035" s="2">
        <v>1966.25</v>
      </c>
      <c r="F2035" s="2">
        <v>120</v>
      </c>
      <c r="G2035" s="2">
        <v>125</v>
      </c>
      <c r="H2035" s="2">
        <v>245781.25</v>
      </c>
      <c r="I2035">
        <v>24578.12</v>
      </c>
      <c r="J2035" s="2">
        <v>221203.13</v>
      </c>
      <c r="K2035" s="2">
        <v>221.2</v>
      </c>
      <c r="L2035" s="2">
        <v>235950</v>
      </c>
      <c r="M2035" s="2">
        <v>-14746.87</v>
      </c>
      <c r="N2035" s="2">
        <v>-14.75</v>
      </c>
      <c r="O2035" s="3">
        <v>45587</v>
      </c>
      <c r="P2035" t="s">
        <v>90</v>
      </c>
      <c r="Q2035" t="s">
        <v>77</v>
      </c>
      <c r="R2035">
        <v>2024</v>
      </c>
      <c r="S2035" t="s">
        <v>529</v>
      </c>
      <c r="T2035" t="s">
        <v>58</v>
      </c>
      <c r="U2035" t="s">
        <v>51</v>
      </c>
    </row>
    <row r="2036" spans="1:21" x14ac:dyDescent="0.3">
      <c r="A2036" t="s">
        <v>21</v>
      </c>
      <c r="B2036" t="s">
        <v>546</v>
      </c>
      <c r="C2036" t="s">
        <v>95</v>
      </c>
      <c r="D2036" t="s">
        <v>228</v>
      </c>
      <c r="E2036" s="2">
        <v>1434.93</v>
      </c>
      <c r="F2036" s="2">
        <v>260</v>
      </c>
      <c r="G2036" s="2">
        <v>125</v>
      </c>
      <c r="H2036" s="2">
        <v>179366.25</v>
      </c>
      <c r="I2036">
        <v>26904.94</v>
      </c>
      <c r="J2036" s="2">
        <v>152461.31</v>
      </c>
      <c r="K2036" s="2">
        <v>152.46</v>
      </c>
      <c r="L2036" s="2">
        <v>373081.8</v>
      </c>
      <c r="M2036" s="2">
        <v>-220620.49</v>
      </c>
      <c r="N2036" s="2">
        <v>-220.62</v>
      </c>
      <c r="O2036" s="3">
        <v>45587</v>
      </c>
      <c r="P2036" t="s">
        <v>90</v>
      </c>
      <c r="Q2036" t="s">
        <v>77</v>
      </c>
      <c r="R2036">
        <v>2024</v>
      </c>
      <c r="S2036" t="s">
        <v>547</v>
      </c>
      <c r="T2036" t="s">
        <v>97</v>
      </c>
      <c r="U2036" t="s">
        <v>51</v>
      </c>
    </row>
    <row r="2037" spans="1:21" x14ac:dyDescent="0.3">
      <c r="A2037" t="s">
        <v>21</v>
      </c>
      <c r="B2037" t="s">
        <v>572</v>
      </c>
      <c r="C2037" t="s">
        <v>61</v>
      </c>
      <c r="D2037" t="s">
        <v>228</v>
      </c>
      <c r="E2037" s="2">
        <v>1114.99</v>
      </c>
      <c r="F2037" s="2">
        <v>250</v>
      </c>
      <c r="G2037" s="2">
        <v>125</v>
      </c>
      <c r="H2037" s="2">
        <v>139373.75</v>
      </c>
      <c r="I2037">
        <v>20906.060000000001</v>
      </c>
      <c r="J2037" s="2">
        <v>118467.69</v>
      </c>
      <c r="K2037" s="2">
        <v>118.47</v>
      </c>
      <c r="L2037" s="2">
        <v>278747.5</v>
      </c>
      <c r="M2037" s="2">
        <v>-160279.81</v>
      </c>
      <c r="N2037" s="2">
        <v>-160.28</v>
      </c>
      <c r="O2037" s="3">
        <v>45588</v>
      </c>
      <c r="P2037" t="s">
        <v>90</v>
      </c>
      <c r="Q2037" t="s">
        <v>77</v>
      </c>
      <c r="R2037">
        <v>2024</v>
      </c>
      <c r="S2037" t="s">
        <v>573</v>
      </c>
      <c r="T2037" t="s">
        <v>64</v>
      </c>
      <c r="U2037" t="s">
        <v>29</v>
      </c>
    </row>
    <row r="2038" spans="1:21" x14ac:dyDescent="0.3">
      <c r="A2038" t="s">
        <v>38</v>
      </c>
      <c r="B2038" t="s">
        <v>358</v>
      </c>
      <c r="C2038" t="s">
        <v>56</v>
      </c>
      <c r="D2038" t="s">
        <v>158</v>
      </c>
      <c r="E2038" s="2">
        <v>285.73</v>
      </c>
      <c r="F2038" s="2">
        <v>120</v>
      </c>
      <c r="G2038" s="2">
        <v>300</v>
      </c>
      <c r="H2038" s="2">
        <v>85719</v>
      </c>
      <c r="I2038">
        <v>8571.9</v>
      </c>
      <c r="J2038" s="2">
        <v>77147.100000000006</v>
      </c>
      <c r="K2038" s="2">
        <v>77.150000000000006</v>
      </c>
      <c r="L2038" s="2">
        <v>34287.599999999999</v>
      </c>
      <c r="M2038" s="2">
        <v>42859.5</v>
      </c>
      <c r="N2038" s="2">
        <v>42.86</v>
      </c>
      <c r="O2038" s="3">
        <v>45588</v>
      </c>
      <c r="P2038" t="s">
        <v>90</v>
      </c>
      <c r="Q2038" t="s">
        <v>77</v>
      </c>
      <c r="R2038">
        <v>2024</v>
      </c>
      <c r="S2038" t="s">
        <v>359</v>
      </c>
      <c r="T2038" t="s">
        <v>58</v>
      </c>
      <c r="U2038" t="s">
        <v>54</v>
      </c>
    </row>
    <row r="2039" spans="1:21" x14ac:dyDescent="0.3">
      <c r="A2039" t="s">
        <v>42</v>
      </c>
      <c r="B2039" t="s">
        <v>470</v>
      </c>
      <c r="C2039" t="s">
        <v>56</v>
      </c>
      <c r="D2039" t="s">
        <v>24</v>
      </c>
      <c r="E2039" s="2">
        <v>1304.01</v>
      </c>
      <c r="F2039" s="2">
        <v>120</v>
      </c>
      <c r="G2039" s="2">
        <v>350</v>
      </c>
      <c r="H2039" s="2">
        <v>456403.5</v>
      </c>
      <c r="I2039">
        <v>0</v>
      </c>
      <c r="J2039" s="2">
        <v>456403.5</v>
      </c>
      <c r="K2039" s="2">
        <v>456.4</v>
      </c>
      <c r="L2039" s="2">
        <v>156481.20000000001</v>
      </c>
      <c r="M2039" s="2">
        <v>299922.3</v>
      </c>
      <c r="N2039" s="2">
        <v>299.92</v>
      </c>
      <c r="O2039" s="3">
        <v>45588</v>
      </c>
      <c r="P2039" t="s">
        <v>90</v>
      </c>
      <c r="Q2039" t="s">
        <v>77</v>
      </c>
      <c r="R2039">
        <v>2024</v>
      </c>
      <c r="S2039" t="s">
        <v>471</v>
      </c>
      <c r="T2039" t="s">
        <v>58</v>
      </c>
      <c r="U2039" t="s">
        <v>65</v>
      </c>
    </row>
    <row r="2040" spans="1:21" x14ac:dyDescent="0.3">
      <c r="A2040" t="s">
        <v>21</v>
      </c>
      <c r="B2040" t="s">
        <v>568</v>
      </c>
      <c r="C2040" t="s">
        <v>67</v>
      </c>
      <c r="D2040" t="s">
        <v>68</v>
      </c>
      <c r="E2040" s="2">
        <v>1821.44</v>
      </c>
      <c r="F2040" s="2">
        <v>3</v>
      </c>
      <c r="G2040" s="2">
        <v>125</v>
      </c>
      <c r="H2040" s="2">
        <v>227680</v>
      </c>
      <c r="I2040">
        <v>11384</v>
      </c>
      <c r="J2040" s="2">
        <v>216296</v>
      </c>
      <c r="K2040" s="2">
        <v>216.3</v>
      </c>
      <c r="L2040" s="2">
        <v>5464.32</v>
      </c>
      <c r="M2040" s="2">
        <v>210831.68</v>
      </c>
      <c r="N2040" s="2">
        <v>210.83</v>
      </c>
      <c r="O2040" s="3">
        <v>45588</v>
      </c>
      <c r="P2040" t="s">
        <v>90</v>
      </c>
      <c r="Q2040" t="s">
        <v>77</v>
      </c>
      <c r="R2040">
        <v>2024</v>
      </c>
      <c r="S2040" t="s">
        <v>569</v>
      </c>
      <c r="T2040" t="s">
        <v>70</v>
      </c>
      <c r="U2040" t="s">
        <v>65</v>
      </c>
    </row>
    <row r="2041" spans="1:21" x14ac:dyDescent="0.3">
      <c r="A2041" t="s">
        <v>30</v>
      </c>
      <c r="B2041" t="s">
        <v>456</v>
      </c>
      <c r="C2041" t="s">
        <v>95</v>
      </c>
      <c r="D2041" t="s">
        <v>158</v>
      </c>
      <c r="E2041" s="2">
        <v>839.14</v>
      </c>
      <c r="F2041" s="2">
        <v>260</v>
      </c>
      <c r="G2041" s="2">
        <v>15</v>
      </c>
      <c r="H2041" s="2">
        <v>12587.1</v>
      </c>
      <c r="I2041">
        <v>1258.71</v>
      </c>
      <c r="J2041" s="2">
        <v>11328.39</v>
      </c>
      <c r="K2041" s="2">
        <v>11.33</v>
      </c>
      <c r="L2041" s="2">
        <v>218176.4</v>
      </c>
      <c r="M2041" s="2">
        <v>-206848.01</v>
      </c>
      <c r="N2041" s="2">
        <v>-206.85</v>
      </c>
      <c r="O2041" s="3">
        <v>45589</v>
      </c>
      <c r="P2041" t="s">
        <v>90</v>
      </c>
      <c r="Q2041" t="s">
        <v>77</v>
      </c>
      <c r="R2041">
        <v>2024</v>
      </c>
      <c r="S2041" t="s">
        <v>457</v>
      </c>
      <c r="T2041" t="s">
        <v>97</v>
      </c>
      <c r="U2041" t="s">
        <v>59</v>
      </c>
    </row>
    <row r="2042" spans="1:21" x14ac:dyDescent="0.3">
      <c r="A2042" t="s">
        <v>38</v>
      </c>
      <c r="B2042" t="s">
        <v>518</v>
      </c>
      <c r="C2042" t="s">
        <v>56</v>
      </c>
      <c r="D2042" t="s">
        <v>228</v>
      </c>
      <c r="E2042" s="2">
        <v>913.75</v>
      </c>
      <c r="F2042" s="2">
        <v>120</v>
      </c>
      <c r="G2042" s="2">
        <v>300</v>
      </c>
      <c r="H2042" s="2">
        <v>274125</v>
      </c>
      <c r="I2042">
        <v>41118.75</v>
      </c>
      <c r="J2042" s="2">
        <v>233006.25</v>
      </c>
      <c r="K2042" s="2">
        <v>233.01</v>
      </c>
      <c r="L2042" s="2">
        <v>109650</v>
      </c>
      <c r="M2042" s="2">
        <v>123356.25</v>
      </c>
      <c r="N2042" s="2">
        <v>123.36</v>
      </c>
      <c r="O2042" s="3">
        <v>45590</v>
      </c>
      <c r="P2042" t="s">
        <v>90</v>
      </c>
      <c r="Q2042" t="s">
        <v>77</v>
      </c>
      <c r="R2042">
        <v>2024</v>
      </c>
      <c r="S2042" t="s">
        <v>519</v>
      </c>
      <c r="T2042" t="s">
        <v>58</v>
      </c>
      <c r="U2042" t="s">
        <v>51</v>
      </c>
    </row>
    <row r="2043" spans="1:21" x14ac:dyDescent="0.3">
      <c r="A2043" t="s">
        <v>42</v>
      </c>
      <c r="B2043" t="s">
        <v>520</v>
      </c>
      <c r="C2043" t="s">
        <v>95</v>
      </c>
      <c r="D2043" t="s">
        <v>228</v>
      </c>
      <c r="E2043" s="2">
        <v>1485.5</v>
      </c>
      <c r="F2043" s="2">
        <v>260</v>
      </c>
      <c r="G2043" s="2">
        <v>350</v>
      </c>
      <c r="H2043" s="2">
        <v>519925</v>
      </c>
      <c r="I2043">
        <v>77988.75</v>
      </c>
      <c r="J2043" s="2">
        <v>441936.25</v>
      </c>
      <c r="K2043" s="2">
        <v>441.94</v>
      </c>
      <c r="L2043" s="2">
        <v>386230</v>
      </c>
      <c r="M2043" s="2">
        <v>55706.25</v>
      </c>
      <c r="N2043" s="2">
        <v>55.71</v>
      </c>
      <c r="O2043" s="3">
        <v>45590</v>
      </c>
      <c r="P2043" t="s">
        <v>90</v>
      </c>
      <c r="Q2043" t="s">
        <v>77</v>
      </c>
      <c r="R2043">
        <v>2024</v>
      </c>
      <c r="S2043" t="s">
        <v>521</v>
      </c>
      <c r="T2043" t="s">
        <v>97</v>
      </c>
      <c r="U2043" t="s">
        <v>54</v>
      </c>
    </row>
    <row r="2044" spans="1:21" x14ac:dyDescent="0.3">
      <c r="A2044" t="s">
        <v>21</v>
      </c>
      <c r="B2044" t="s">
        <v>376</v>
      </c>
      <c r="C2044" t="s">
        <v>56</v>
      </c>
      <c r="D2044" t="s">
        <v>68</v>
      </c>
      <c r="E2044" s="2">
        <v>1221.33</v>
      </c>
      <c r="F2044" s="2">
        <v>120</v>
      </c>
      <c r="G2044" s="2">
        <v>125</v>
      </c>
      <c r="H2044" s="2">
        <v>152666.25</v>
      </c>
      <c r="I2044">
        <v>7633.31</v>
      </c>
      <c r="J2044" s="2">
        <v>145032.94</v>
      </c>
      <c r="K2044" s="2">
        <v>145.03</v>
      </c>
      <c r="L2044" s="2">
        <v>146559.6</v>
      </c>
      <c r="M2044" s="2">
        <v>-1526.66</v>
      </c>
      <c r="N2044" s="2">
        <v>-1.53</v>
      </c>
      <c r="O2044" s="3">
        <v>45590</v>
      </c>
      <c r="P2044" t="s">
        <v>90</v>
      </c>
      <c r="Q2044" t="s">
        <v>77</v>
      </c>
      <c r="R2044">
        <v>2024</v>
      </c>
      <c r="S2044" t="s">
        <v>377</v>
      </c>
      <c r="T2044" t="s">
        <v>58</v>
      </c>
      <c r="U2044" t="s">
        <v>51</v>
      </c>
    </row>
    <row r="2045" spans="1:21" x14ac:dyDescent="0.3">
      <c r="A2045" t="s">
        <v>30</v>
      </c>
      <c r="B2045" t="s">
        <v>360</v>
      </c>
      <c r="C2045" t="s">
        <v>61</v>
      </c>
      <c r="D2045" t="s">
        <v>228</v>
      </c>
      <c r="E2045" s="2">
        <v>1615.89</v>
      </c>
      <c r="F2045" s="2">
        <v>250</v>
      </c>
      <c r="G2045" s="2">
        <v>15</v>
      </c>
      <c r="H2045" s="2">
        <v>24238.35</v>
      </c>
      <c r="I2045">
        <v>3635.75</v>
      </c>
      <c r="J2045" s="2">
        <v>20602.599999999999</v>
      </c>
      <c r="K2045" s="2">
        <v>20.6</v>
      </c>
      <c r="L2045" s="2">
        <v>403972.5</v>
      </c>
      <c r="M2045" s="2">
        <v>-383369.9</v>
      </c>
      <c r="N2045" s="2">
        <v>-383.37</v>
      </c>
      <c r="O2045" s="3">
        <v>45590</v>
      </c>
      <c r="P2045" t="s">
        <v>90</v>
      </c>
      <c r="Q2045" t="s">
        <v>77</v>
      </c>
      <c r="R2045">
        <v>2024</v>
      </c>
      <c r="S2045" t="s">
        <v>361</v>
      </c>
      <c r="T2045" t="s">
        <v>64</v>
      </c>
      <c r="U2045" t="s">
        <v>29</v>
      </c>
    </row>
    <row r="2046" spans="1:21" x14ac:dyDescent="0.3">
      <c r="A2046" t="s">
        <v>30</v>
      </c>
      <c r="B2046" t="s">
        <v>466</v>
      </c>
      <c r="C2046" t="s">
        <v>61</v>
      </c>
      <c r="D2046" t="s">
        <v>158</v>
      </c>
      <c r="E2046" s="2">
        <v>678.19</v>
      </c>
      <c r="F2046" s="2">
        <v>250</v>
      </c>
      <c r="G2046" s="2">
        <v>15</v>
      </c>
      <c r="H2046" s="2">
        <v>10172.85</v>
      </c>
      <c r="I2046">
        <v>1017.29</v>
      </c>
      <c r="J2046" s="2">
        <v>9155.56</v>
      </c>
      <c r="K2046" s="2">
        <v>9.16</v>
      </c>
      <c r="L2046" s="2">
        <v>169547.5</v>
      </c>
      <c r="M2046" s="2">
        <v>-160391.94</v>
      </c>
      <c r="N2046" s="2">
        <v>-160.38999999999999</v>
      </c>
      <c r="O2046" s="3">
        <v>45591</v>
      </c>
      <c r="P2046" t="s">
        <v>90</v>
      </c>
      <c r="Q2046" t="s">
        <v>77</v>
      </c>
      <c r="R2046">
        <v>2024</v>
      </c>
      <c r="S2046" t="s">
        <v>467</v>
      </c>
      <c r="T2046" t="s">
        <v>64</v>
      </c>
      <c r="U2046" t="s">
        <v>65</v>
      </c>
    </row>
    <row r="2047" spans="1:21" x14ac:dyDescent="0.3">
      <c r="A2047" t="s">
        <v>42</v>
      </c>
      <c r="B2047" t="s">
        <v>392</v>
      </c>
      <c r="C2047" t="s">
        <v>95</v>
      </c>
      <c r="D2047" t="s">
        <v>68</v>
      </c>
      <c r="E2047" s="2">
        <v>1974.66</v>
      </c>
      <c r="F2047" s="2">
        <v>260</v>
      </c>
      <c r="G2047" s="2">
        <v>350</v>
      </c>
      <c r="H2047" s="2">
        <v>691131</v>
      </c>
      <c r="I2047">
        <v>34556.550000000003</v>
      </c>
      <c r="J2047" s="2">
        <v>656574.44999999995</v>
      </c>
      <c r="K2047" s="2">
        <v>656.57</v>
      </c>
      <c r="L2047" s="2">
        <v>513411.6</v>
      </c>
      <c r="M2047" s="2">
        <v>143162.85</v>
      </c>
      <c r="N2047" s="2">
        <v>143.16</v>
      </c>
      <c r="O2047" s="3">
        <v>45592</v>
      </c>
      <c r="P2047" t="s">
        <v>90</v>
      </c>
      <c r="Q2047" t="s">
        <v>77</v>
      </c>
      <c r="R2047">
        <v>2024</v>
      </c>
      <c r="S2047" t="s">
        <v>393</v>
      </c>
      <c r="T2047" t="s">
        <v>97</v>
      </c>
      <c r="U2047" t="s">
        <v>59</v>
      </c>
    </row>
    <row r="2048" spans="1:21" x14ac:dyDescent="0.3">
      <c r="A2048" t="s">
        <v>42</v>
      </c>
      <c r="B2048" t="s">
        <v>446</v>
      </c>
      <c r="C2048" t="s">
        <v>32</v>
      </c>
      <c r="D2048" t="s">
        <v>24</v>
      </c>
      <c r="E2048" s="2">
        <v>3873.04</v>
      </c>
      <c r="F2048" s="2">
        <v>10</v>
      </c>
      <c r="G2048" s="2">
        <v>350</v>
      </c>
      <c r="H2048" s="2">
        <v>1355564</v>
      </c>
      <c r="I2048">
        <v>0</v>
      </c>
      <c r="J2048" s="2">
        <v>1355564</v>
      </c>
      <c r="K2048" s="2">
        <v>1355.56</v>
      </c>
      <c r="L2048" s="2">
        <v>38730.400000000001</v>
      </c>
      <c r="M2048" s="2">
        <v>1316833.6000000001</v>
      </c>
      <c r="N2048" s="2">
        <v>1316.83</v>
      </c>
      <c r="O2048" s="3">
        <v>45592</v>
      </c>
      <c r="P2048" t="s">
        <v>90</v>
      </c>
      <c r="Q2048" t="s">
        <v>77</v>
      </c>
      <c r="R2048">
        <v>2024</v>
      </c>
      <c r="S2048" t="s">
        <v>447</v>
      </c>
      <c r="T2048" t="s">
        <v>36</v>
      </c>
      <c r="U2048" t="s">
        <v>29</v>
      </c>
    </row>
    <row r="2049" spans="1:21" x14ac:dyDescent="0.3">
      <c r="A2049" t="s">
        <v>30</v>
      </c>
      <c r="B2049" t="s">
        <v>398</v>
      </c>
      <c r="C2049" t="s">
        <v>56</v>
      </c>
      <c r="D2049" t="s">
        <v>24</v>
      </c>
      <c r="E2049" s="2">
        <v>1651.08</v>
      </c>
      <c r="F2049" s="2">
        <v>120</v>
      </c>
      <c r="G2049" s="2">
        <v>15</v>
      </c>
      <c r="H2049" s="2">
        <v>24766.2</v>
      </c>
      <c r="I2049">
        <v>0</v>
      </c>
      <c r="J2049" s="2">
        <v>24766.2</v>
      </c>
      <c r="K2049" s="2">
        <v>24.77</v>
      </c>
      <c r="L2049" s="2">
        <v>198129.6</v>
      </c>
      <c r="M2049" s="2">
        <v>-173363.4</v>
      </c>
      <c r="N2049" s="2">
        <v>-173.36</v>
      </c>
      <c r="O2049" s="3">
        <v>45593</v>
      </c>
      <c r="P2049" t="s">
        <v>90</v>
      </c>
      <c r="Q2049" t="s">
        <v>77</v>
      </c>
      <c r="R2049">
        <v>2024</v>
      </c>
      <c r="S2049" t="s">
        <v>399</v>
      </c>
      <c r="T2049" t="s">
        <v>58</v>
      </c>
      <c r="U2049" t="s">
        <v>46</v>
      </c>
    </row>
    <row r="2050" spans="1:21" x14ac:dyDescent="0.3">
      <c r="A2050" t="s">
        <v>38</v>
      </c>
      <c r="B2050" t="s">
        <v>510</v>
      </c>
      <c r="C2050" t="s">
        <v>61</v>
      </c>
      <c r="D2050" t="s">
        <v>24</v>
      </c>
      <c r="E2050" s="2">
        <v>547.46</v>
      </c>
      <c r="F2050" s="2">
        <v>250</v>
      </c>
      <c r="G2050" s="2">
        <v>300</v>
      </c>
      <c r="H2050" s="2">
        <v>164238</v>
      </c>
      <c r="I2050">
        <v>0</v>
      </c>
      <c r="J2050" s="2">
        <v>164238</v>
      </c>
      <c r="K2050" s="2">
        <v>164.24</v>
      </c>
      <c r="L2050" s="2">
        <v>136865</v>
      </c>
      <c r="M2050" s="2">
        <v>27373</v>
      </c>
      <c r="N2050" s="2">
        <v>27.37</v>
      </c>
      <c r="O2050" s="3">
        <v>45593</v>
      </c>
      <c r="P2050" t="s">
        <v>90</v>
      </c>
      <c r="Q2050" t="s">
        <v>77</v>
      </c>
      <c r="R2050">
        <v>2024</v>
      </c>
      <c r="S2050" t="s">
        <v>511</v>
      </c>
      <c r="T2050" t="s">
        <v>64</v>
      </c>
      <c r="U2050" t="s">
        <v>51</v>
      </c>
    </row>
    <row r="2051" spans="1:21" x14ac:dyDescent="0.3">
      <c r="A2051" t="s">
        <v>42</v>
      </c>
      <c r="B2051" t="s">
        <v>618</v>
      </c>
      <c r="C2051" t="s">
        <v>23</v>
      </c>
      <c r="D2051" t="s">
        <v>228</v>
      </c>
      <c r="E2051" s="2">
        <v>1743.24</v>
      </c>
      <c r="F2051" s="2">
        <v>5</v>
      </c>
      <c r="G2051" s="2">
        <v>350</v>
      </c>
      <c r="H2051" s="2">
        <v>610134</v>
      </c>
      <c r="I2051">
        <v>91520.1</v>
      </c>
      <c r="J2051" s="2">
        <v>518613.9</v>
      </c>
      <c r="K2051" s="2">
        <v>518.61</v>
      </c>
      <c r="L2051" s="2">
        <v>8716.2000000000007</v>
      </c>
      <c r="M2051" s="2">
        <v>509897.7</v>
      </c>
      <c r="N2051" s="2">
        <v>509.9</v>
      </c>
      <c r="O2051" s="3">
        <v>45594</v>
      </c>
      <c r="P2051" t="s">
        <v>90</v>
      </c>
      <c r="Q2051" t="s">
        <v>77</v>
      </c>
      <c r="R2051">
        <v>2024</v>
      </c>
      <c r="S2051" t="s">
        <v>619</v>
      </c>
      <c r="T2051" t="s">
        <v>28</v>
      </c>
      <c r="U2051" t="s">
        <v>41</v>
      </c>
    </row>
    <row r="2052" spans="1:21" x14ac:dyDescent="0.3">
      <c r="A2052" t="s">
        <v>30</v>
      </c>
      <c r="B2052" t="s">
        <v>430</v>
      </c>
      <c r="C2052" t="s">
        <v>32</v>
      </c>
      <c r="D2052" t="s">
        <v>158</v>
      </c>
      <c r="E2052" s="2">
        <v>1650.09</v>
      </c>
      <c r="F2052" s="2">
        <v>10</v>
      </c>
      <c r="G2052" s="2">
        <v>15</v>
      </c>
      <c r="H2052" s="2">
        <v>24751.35</v>
      </c>
      <c r="I2052">
        <v>2475.14</v>
      </c>
      <c r="J2052" s="2">
        <v>22276.21</v>
      </c>
      <c r="K2052" s="2">
        <v>22.28</v>
      </c>
      <c r="L2052" s="2">
        <v>16500.900000000001</v>
      </c>
      <c r="M2052" s="2">
        <v>5775.31</v>
      </c>
      <c r="N2052" s="2">
        <v>5.78</v>
      </c>
      <c r="O2052" s="3">
        <v>45594</v>
      </c>
      <c r="P2052" t="s">
        <v>90</v>
      </c>
      <c r="Q2052" t="s">
        <v>77</v>
      </c>
      <c r="R2052">
        <v>2024</v>
      </c>
      <c r="S2052" t="s">
        <v>431</v>
      </c>
      <c r="T2052" t="s">
        <v>36</v>
      </c>
      <c r="U2052" t="s">
        <v>51</v>
      </c>
    </row>
    <row r="2053" spans="1:21" x14ac:dyDescent="0.3">
      <c r="A2053" t="s">
        <v>42</v>
      </c>
      <c r="B2053" t="s">
        <v>418</v>
      </c>
      <c r="C2053" t="s">
        <v>32</v>
      </c>
      <c r="D2053" t="s">
        <v>228</v>
      </c>
      <c r="E2053" s="2">
        <v>3119.38</v>
      </c>
      <c r="F2053" s="2">
        <v>10</v>
      </c>
      <c r="G2053" s="2">
        <v>350</v>
      </c>
      <c r="H2053" s="2">
        <v>1091783</v>
      </c>
      <c r="I2053">
        <v>163767.45000000001</v>
      </c>
      <c r="J2053" s="2">
        <v>928015.55</v>
      </c>
      <c r="K2053" s="2">
        <v>928.02</v>
      </c>
      <c r="L2053" s="2">
        <v>31193.8</v>
      </c>
      <c r="M2053" s="2">
        <v>896821.75</v>
      </c>
      <c r="N2053" s="2">
        <v>896.82</v>
      </c>
      <c r="O2053" s="3">
        <v>45594</v>
      </c>
      <c r="P2053" t="s">
        <v>90</v>
      </c>
      <c r="Q2053" t="s">
        <v>77</v>
      </c>
      <c r="R2053">
        <v>2024</v>
      </c>
      <c r="S2053" t="s">
        <v>419</v>
      </c>
      <c r="T2053" t="s">
        <v>36</v>
      </c>
      <c r="U2053" t="s">
        <v>37</v>
      </c>
    </row>
    <row r="2054" spans="1:21" x14ac:dyDescent="0.3">
      <c r="A2054" t="s">
        <v>47</v>
      </c>
      <c r="B2054" t="s">
        <v>446</v>
      </c>
      <c r="C2054" t="s">
        <v>32</v>
      </c>
      <c r="D2054" t="s">
        <v>68</v>
      </c>
      <c r="E2054" s="2">
        <v>1988.83</v>
      </c>
      <c r="F2054" s="2">
        <v>10</v>
      </c>
      <c r="G2054" s="2">
        <v>12</v>
      </c>
      <c r="H2054" s="2">
        <v>23865.96</v>
      </c>
      <c r="I2054">
        <v>1193.3</v>
      </c>
      <c r="J2054" s="2">
        <v>22672.66</v>
      </c>
      <c r="K2054" s="2">
        <v>22.67</v>
      </c>
      <c r="L2054" s="2">
        <v>19888.3</v>
      </c>
      <c r="M2054" s="2">
        <v>2784.36</v>
      </c>
      <c r="N2054" s="2">
        <v>2.78</v>
      </c>
      <c r="O2054" s="3">
        <v>45594</v>
      </c>
      <c r="P2054" t="s">
        <v>90</v>
      </c>
      <c r="Q2054" t="s">
        <v>77</v>
      </c>
      <c r="R2054">
        <v>2024</v>
      </c>
      <c r="S2054" t="s">
        <v>447</v>
      </c>
      <c r="T2054" t="s">
        <v>36</v>
      </c>
      <c r="U2054" t="s">
        <v>41</v>
      </c>
    </row>
    <row r="2055" spans="1:21" x14ac:dyDescent="0.3">
      <c r="A2055" t="s">
        <v>21</v>
      </c>
      <c r="B2055" t="s">
        <v>616</v>
      </c>
      <c r="C2055" t="s">
        <v>32</v>
      </c>
      <c r="D2055" t="s">
        <v>228</v>
      </c>
      <c r="E2055" s="2">
        <v>1076.73</v>
      </c>
      <c r="F2055" s="2">
        <v>10</v>
      </c>
      <c r="G2055" s="2">
        <v>125</v>
      </c>
      <c r="H2055" s="2">
        <v>134591.25</v>
      </c>
      <c r="I2055">
        <v>20188.689999999999</v>
      </c>
      <c r="J2055" s="2">
        <v>114402.56</v>
      </c>
      <c r="K2055" s="2">
        <v>114.4</v>
      </c>
      <c r="L2055" s="2">
        <v>10767.3</v>
      </c>
      <c r="M2055" s="2">
        <v>103635.26</v>
      </c>
      <c r="N2055" s="2">
        <v>103.64</v>
      </c>
      <c r="O2055" s="3">
        <v>45597</v>
      </c>
      <c r="P2055" t="s">
        <v>76</v>
      </c>
      <c r="Q2055" t="s">
        <v>77</v>
      </c>
      <c r="R2055">
        <v>2024</v>
      </c>
      <c r="S2055" t="s">
        <v>617</v>
      </c>
      <c r="T2055" t="s">
        <v>36</v>
      </c>
      <c r="U2055" t="s">
        <v>46</v>
      </c>
    </row>
    <row r="2056" spans="1:21" x14ac:dyDescent="0.3">
      <c r="A2056" t="s">
        <v>42</v>
      </c>
      <c r="B2056" t="s">
        <v>516</v>
      </c>
      <c r="C2056" t="s">
        <v>23</v>
      </c>
      <c r="D2056" t="s">
        <v>68</v>
      </c>
      <c r="E2056" s="2">
        <v>1272.81</v>
      </c>
      <c r="F2056" s="2">
        <v>5</v>
      </c>
      <c r="G2056" s="2">
        <v>350</v>
      </c>
      <c r="H2056" s="2">
        <v>445483.5</v>
      </c>
      <c r="I2056">
        <v>22274.18</v>
      </c>
      <c r="J2056" s="2">
        <v>423209.32</v>
      </c>
      <c r="K2056" s="2">
        <v>423.21</v>
      </c>
      <c r="L2056" s="2">
        <v>6364.05</v>
      </c>
      <c r="M2056" s="2">
        <v>416845.27</v>
      </c>
      <c r="N2056" s="2">
        <v>416.85</v>
      </c>
      <c r="O2056" s="3">
        <v>45597</v>
      </c>
      <c r="P2056" t="s">
        <v>76</v>
      </c>
      <c r="Q2056" t="s">
        <v>77</v>
      </c>
      <c r="R2056">
        <v>2024</v>
      </c>
      <c r="S2056" t="s">
        <v>517</v>
      </c>
      <c r="T2056" t="s">
        <v>28</v>
      </c>
      <c r="U2056" t="s">
        <v>29</v>
      </c>
    </row>
    <row r="2057" spans="1:21" x14ac:dyDescent="0.3">
      <c r="A2057" t="s">
        <v>42</v>
      </c>
      <c r="B2057" t="s">
        <v>330</v>
      </c>
      <c r="C2057" t="s">
        <v>67</v>
      </c>
      <c r="D2057" t="s">
        <v>158</v>
      </c>
      <c r="E2057" s="2">
        <v>3100.48</v>
      </c>
      <c r="F2057" s="2">
        <v>3</v>
      </c>
      <c r="G2057" s="2">
        <v>350</v>
      </c>
      <c r="H2057" s="2">
        <v>1085168</v>
      </c>
      <c r="I2057">
        <v>108516.8</v>
      </c>
      <c r="J2057" s="2">
        <v>976651.2</v>
      </c>
      <c r="K2057" s="2">
        <v>976.65</v>
      </c>
      <c r="L2057" s="2">
        <v>9301.44</v>
      </c>
      <c r="M2057" s="2">
        <v>967349.76000000001</v>
      </c>
      <c r="N2057" s="2">
        <v>967.35</v>
      </c>
      <c r="O2057" s="3">
        <v>45597</v>
      </c>
      <c r="P2057" t="s">
        <v>76</v>
      </c>
      <c r="Q2057" t="s">
        <v>77</v>
      </c>
      <c r="R2057">
        <v>2024</v>
      </c>
      <c r="S2057" t="s">
        <v>331</v>
      </c>
      <c r="T2057" t="s">
        <v>70</v>
      </c>
      <c r="U2057" t="s">
        <v>46</v>
      </c>
    </row>
    <row r="2058" spans="1:21" x14ac:dyDescent="0.3">
      <c r="A2058" t="s">
        <v>38</v>
      </c>
      <c r="B2058" t="s">
        <v>540</v>
      </c>
      <c r="C2058" t="s">
        <v>61</v>
      </c>
      <c r="D2058" t="s">
        <v>228</v>
      </c>
      <c r="E2058" s="2">
        <v>249.08</v>
      </c>
      <c r="F2058" s="2">
        <v>250</v>
      </c>
      <c r="G2058" s="2">
        <v>300</v>
      </c>
      <c r="H2058" s="2">
        <v>74724</v>
      </c>
      <c r="I2058">
        <v>11208.6</v>
      </c>
      <c r="J2058" s="2">
        <v>63515.4</v>
      </c>
      <c r="K2058" s="2">
        <v>63.52</v>
      </c>
      <c r="L2058" s="2">
        <v>62270</v>
      </c>
      <c r="M2058" s="2">
        <v>1245.4000000000001</v>
      </c>
      <c r="N2058" s="2">
        <v>1.25</v>
      </c>
      <c r="O2058" s="3">
        <v>45597</v>
      </c>
      <c r="P2058" t="s">
        <v>76</v>
      </c>
      <c r="Q2058" t="s">
        <v>77</v>
      </c>
      <c r="R2058">
        <v>2024</v>
      </c>
      <c r="S2058" t="s">
        <v>541</v>
      </c>
      <c r="T2058" t="s">
        <v>64</v>
      </c>
      <c r="U2058" t="s">
        <v>59</v>
      </c>
    </row>
    <row r="2059" spans="1:21" x14ac:dyDescent="0.3">
      <c r="A2059" t="s">
        <v>38</v>
      </c>
      <c r="B2059" t="s">
        <v>510</v>
      </c>
      <c r="C2059" t="s">
        <v>23</v>
      </c>
      <c r="D2059" t="s">
        <v>158</v>
      </c>
      <c r="E2059" s="2">
        <v>490.86</v>
      </c>
      <c r="F2059" s="2">
        <v>5</v>
      </c>
      <c r="G2059" s="2">
        <v>300</v>
      </c>
      <c r="H2059" s="2">
        <v>147258</v>
      </c>
      <c r="I2059">
        <v>14725.8</v>
      </c>
      <c r="J2059" s="2">
        <v>132532.20000000001</v>
      </c>
      <c r="K2059" s="2">
        <v>132.53</v>
      </c>
      <c r="L2059" s="2">
        <v>2454.3000000000002</v>
      </c>
      <c r="M2059" s="2">
        <v>130077.9</v>
      </c>
      <c r="N2059" s="2">
        <v>130.08000000000001</v>
      </c>
      <c r="O2059" s="3">
        <v>45598</v>
      </c>
      <c r="P2059" t="s">
        <v>76</v>
      </c>
      <c r="Q2059" t="s">
        <v>77</v>
      </c>
      <c r="R2059">
        <v>2024</v>
      </c>
      <c r="S2059" t="s">
        <v>511</v>
      </c>
      <c r="T2059" t="s">
        <v>28</v>
      </c>
      <c r="U2059" t="s">
        <v>54</v>
      </c>
    </row>
    <row r="2060" spans="1:21" x14ac:dyDescent="0.3">
      <c r="A2060" t="s">
        <v>30</v>
      </c>
      <c r="B2060" t="s">
        <v>490</v>
      </c>
      <c r="C2060" t="s">
        <v>56</v>
      </c>
      <c r="D2060" t="s">
        <v>24</v>
      </c>
      <c r="E2060" s="2">
        <v>772.63</v>
      </c>
      <c r="F2060" s="2">
        <v>120</v>
      </c>
      <c r="G2060" s="2">
        <v>15</v>
      </c>
      <c r="H2060" s="2">
        <v>11589.45</v>
      </c>
      <c r="I2060">
        <v>0</v>
      </c>
      <c r="J2060" s="2">
        <v>11589.45</v>
      </c>
      <c r="K2060" s="2">
        <v>11.59</v>
      </c>
      <c r="L2060" s="2">
        <v>92715.6</v>
      </c>
      <c r="M2060" s="2">
        <v>-81126.149999999994</v>
      </c>
      <c r="N2060" s="2">
        <v>-81.13</v>
      </c>
      <c r="O2060" s="3">
        <v>45598</v>
      </c>
      <c r="P2060" t="s">
        <v>76</v>
      </c>
      <c r="Q2060" t="s">
        <v>77</v>
      </c>
      <c r="R2060">
        <v>2024</v>
      </c>
      <c r="S2060" t="s">
        <v>491</v>
      </c>
      <c r="T2060" t="s">
        <v>58</v>
      </c>
      <c r="U2060" t="s">
        <v>29</v>
      </c>
    </row>
    <row r="2061" spans="1:21" x14ac:dyDescent="0.3">
      <c r="A2061" t="s">
        <v>38</v>
      </c>
      <c r="B2061" t="s">
        <v>510</v>
      </c>
      <c r="C2061" t="s">
        <v>32</v>
      </c>
      <c r="D2061" t="s">
        <v>158</v>
      </c>
      <c r="E2061" s="2">
        <v>577.65</v>
      </c>
      <c r="F2061" s="2">
        <v>10</v>
      </c>
      <c r="G2061" s="2">
        <v>300</v>
      </c>
      <c r="H2061" s="2">
        <v>173295</v>
      </c>
      <c r="I2061">
        <v>17329.5</v>
      </c>
      <c r="J2061" s="2">
        <v>155965.5</v>
      </c>
      <c r="K2061" s="2">
        <v>155.97</v>
      </c>
      <c r="L2061" s="2">
        <v>5776.5</v>
      </c>
      <c r="M2061" s="2">
        <v>150189</v>
      </c>
      <c r="N2061" s="2">
        <v>150.19</v>
      </c>
      <c r="O2061" s="3">
        <v>45598</v>
      </c>
      <c r="P2061" t="s">
        <v>76</v>
      </c>
      <c r="Q2061" t="s">
        <v>77</v>
      </c>
      <c r="R2061">
        <v>2024</v>
      </c>
      <c r="S2061" t="s">
        <v>511</v>
      </c>
      <c r="T2061" t="s">
        <v>36</v>
      </c>
      <c r="U2061" t="s">
        <v>37</v>
      </c>
    </row>
    <row r="2062" spans="1:21" x14ac:dyDescent="0.3">
      <c r="A2062" t="s">
        <v>30</v>
      </c>
      <c r="B2062" t="s">
        <v>370</v>
      </c>
      <c r="C2062" t="s">
        <v>56</v>
      </c>
      <c r="D2062" t="s">
        <v>228</v>
      </c>
      <c r="E2062" s="2">
        <v>1045.3699999999999</v>
      </c>
      <c r="F2062" s="2">
        <v>120</v>
      </c>
      <c r="G2062" s="2">
        <v>15</v>
      </c>
      <c r="H2062" s="2">
        <v>15680.55</v>
      </c>
      <c r="I2062">
        <v>2352.08</v>
      </c>
      <c r="J2062" s="2">
        <v>13328.47</v>
      </c>
      <c r="K2062" s="2">
        <v>13.33</v>
      </c>
      <c r="L2062" s="2">
        <v>125444.4</v>
      </c>
      <c r="M2062" s="2">
        <v>-112115.93</v>
      </c>
      <c r="N2062" s="2">
        <v>-112.12</v>
      </c>
      <c r="O2062" s="3">
        <v>45599</v>
      </c>
      <c r="P2062" t="s">
        <v>76</v>
      </c>
      <c r="Q2062" t="s">
        <v>77</v>
      </c>
      <c r="R2062">
        <v>2024</v>
      </c>
      <c r="S2062" t="s">
        <v>371</v>
      </c>
      <c r="T2062" t="s">
        <v>58</v>
      </c>
      <c r="U2062" t="s">
        <v>51</v>
      </c>
    </row>
    <row r="2063" spans="1:21" x14ac:dyDescent="0.3">
      <c r="A2063" t="s">
        <v>21</v>
      </c>
      <c r="B2063" t="s">
        <v>578</v>
      </c>
      <c r="C2063" t="s">
        <v>95</v>
      </c>
      <c r="D2063" t="s">
        <v>24</v>
      </c>
      <c r="E2063" s="2">
        <v>2365.92</v>
      </c>
      <c r="F2063" s="2">
        <v>260</v>
      </c>
      <c r="G2063" s="2">
        <v>125</v>
      </c>
      <c r="H2063" s="2">
        <v>295740</v>
      </c>
      <c r="I2063">
        <v>0</v>
      </c>
      <c r="J2063" s="2">
        <v>295740</v>
      </c>
      <c r="K2063" s="2">
        <v>295.74</v>
      </c>
      <c r="L2063" s="2">
        <v>615139.19999999995</v>
      </c>
      <c r="M2063" s="2">
        <v>-319399.2</v>
      </c>
      <c r="N2063" s="2">
        <v>-319.39999999999998</v>
      </c>
      <c r="O2063" s="3">
        <v>45599</v>
      </c>
      <c r="P2063" t="s">
        <v>76</v>
      </c>
      <c r="Q2063" t="s">
        <v>77</v>
      </c>
      <c r="R2063">
        <v>2024</v>
      </c>
      <c r="S2063" t="s">
        <v>579</v>
      </c>
      <c r="T2063" t="s">
        <v>97</v>
      </c>
      <c r="U2063" t="s">
        <v>41</v>
      </c>
    </row>
    <row r="2064" spans="1:21" x14ac:dyDescent="0.3">
      <c r="A2064" t="s">
        <v>38</v>
      </c>
      <c r="B2064" t="s">
        <v>364</v>
      </c>
      <c r="C2064" t="s">
        <v>95</v>
      </c>
      <c r="D2064" t="s">
        <v>158</v>
      </c>
      <c r="E2064" s="2">
        <v>794.35</v>
      </c>
      <c r="F2064" s="2">
        <v>260</v>
      </c>
      <c r="G2064" s="2">
        <v>300</v>
      </c>
      <c r="H2064" s="2">
        <v>238305</v>
      </c>
      <c r="I2064">
        <v>23830.5</v>
      </c>
      <c r="J2064" s="2">
        <v>214474.5</v>
      </c>
      <c r="K2064" s="2">
        <v>214.47</v>
      </c>
      <c r="L2064" s="2">
        <v>206531</v>
      </c>
      <c r="M2064" s="2">
        <v>7943.5</v>
      </c>
      <c r="N2064" s="2">
        <v>7.94</v>
      </c>
      <c r="O2064" s="3">
        <v>45600</v>
      </c>
      <c r="P2064" t="s">
        <v>76</v>
      </c>
      <c r="Q2064" t="s">
        <v>77</v>
      </c>
      <c r="R2064">
        <v>2024</v>
      </c>
      <c r="S2064" t="s">
        <v>365</v>
      </c>
      <c r="T2064" t="s">
        <v>97</v>
      </c>
      <c r="U2064" t="s">
        <v>54</v>
      </c>
    </row>
    <row r="2065" spans="1:21" x14ac:dyDescent="0.3">
      <c r="A2065" t="s">
        <v>38</v>
      </c>
      <c r="B2065" t="s">
        <v>338</v>
      </c>
      <c r="C2065" t="s">
        <v>32</v>
      </c>
      <c r="D2065" t="s">
        <v>228</v>
      </c>
      <c r="E2065" s="2">
        <v>269.77999999999997</v>
      </c>
      <c r="F2065" s="2">
        <v>10</v>
      </c>
      <c r="G2065" s="2">
        <v>300</v>
      </c>
      <c r="H2065" s="2">
        <v>80934</v>
      </c>
      <c r="I2065">
        <v>12140.1</v>
      </c>
      <c r="J2065" s="2">
        <v>68793.899999999994</v>
      </c>
      <c r="K2065" s="2">
        <v>68.790000000000006</v>
      </c>
      <c r="L2065" s="2">
        <v>2697.8</v>
      </c>
      <c r="M2065" s="2">
        <v>66096.100000000006</v>
      </c>
      <c r="N2065" s="2">
        <v>66.099999999999994</v>
      </c>
      <c r="O2065" s="3">
        <v>45600</v>
      </c>
      <c r="P2065" t="s">
        <v>76</v>
      </c>
      <c r="Q2065" t="s">
        <v>77</v>
      </c>
      <c r="R2065">
        <v>2024</v>
      </c>
      <c r="S2065" t="s">
        <v>339</v>
      </c>
      <c r="T2065" t="s">
        <v>36</v>
      </c>
      <c r="U2065" t="s">
        <v>37</v>
      </c>
    </row>
    <row r="2066" spans="1:21" x14ac:dyDescent="0.3">
      <c r="A2066" t="s">
        <v>47</v>
      </c>
      <c r="B2066" t="s">
        <v>544</v>
      </c>
      <c r="C2066" t="s">
        <v>23</v>
      </c>
      <c r="D2066" t="s">
        <v>24</v>
      </c>
      <c r="E2066" s="2">
        <v>1379.84</v>
      </c>
      <c r="F2066" s="2">
        <v>5</v>
      </c>
      <c r="G2066" s="2">
        <v>12</v>
      </c>
      <c r="H2066" s="2">
        <v>16558.080000000002</v>
      </c>
      <c r="I2066">
        <v>0</v>
      </c>
      <c r="J2066" s="2">
        <v>16558.080000000002</v>
      </c>
      <c r="K2066" s="2">
        <v>16.559999999999999</v>
      </c>
      <c r="L2066" s="2">
        <v>6899.2</v>
      </c>
      <c r="M2066" s="2">
        <v>9658.8799999999992</v>
      </c>
      <c r="N2066" s="2">
        <v>9.66</v>
      </c>
      <c r="O2066" s="3">
        <v>45600</v>
      </c>
      <c r="P2066" t="s">
        <v>76</v>
      </c>
      <c r="Q2066" t="s">
        <v>77</v>
      </c>
      <c r="R2066">
        <v>2024</v>
      </c>
      <c r="S2066" t="s">
        <v>545</v>
      </c>
      <c r="T2066" t="s">
        <v>28</v>
      </c>
      <c r="U2066" t="s">
        <v>46</v>
      </c>
    </row>
    <row r="2067" spans="1:21" x14ac:dyDescent="0.3">
      <c r="A2067" t="s">
        <v>42</v>
      </c>
      <c r="B2067" t="s">
        <v>328</v>
      </c>
      <c r="C2067" t="s">
        <v>23</v>
      </c>
      <c r="D2067" t="s">
        <v>24</v>
      </c>
      <c r="E2067" s="2">
        <v>3825.45</v>
      </c>
      <c r="F2067" s="2">
        <v>5</v>
      </c>
      <c r="G2067" s="2">
        <v>350</v>
      </c>
      <c r="H2067" s="2">
        <v>1338907.5</v>
      </c>
      <c r="I2067">
        <v>0</v>
      </c>
      <c r="J2067" s="2">
        <v>1338907.5</v>
      </c>
      <c r="K2067" s="2">
        <v>1338.91</v>
      </c>
      <c r="L2067" s="2">
        <v>19127.25</v>
      </c>
      <c r="M2067" s="2">
        <v>1319780.25</v>
      </c>
      <c r="N2067" s="2">
        <v>1319.78</v>
      </c>
      <c r="O2067" s="3">
        <v>45601</v>
      </c>
      <c r="P2067" t="s">
        <v>76</v>
      </c>
      <c r="Q2067" t="s">
        <v>77</v>
      </c>
      <c r="R2067">
        <v>2024</v>
      </c>
      <c r="S2067" t="s">
        <v>329</v>
      </c>
      <c r="T2067" t="s">
        <v>28</v>
      </c>
      <c r="U2067" t="s">
        <v>54</v>
      </c>
    </row>
    <row r="2068" spans="1:21" x14ac:dyDescent="0.3">
      <c r="A2068" t="s">
        <v>42</v>
      </c>
      <c r="B2068" t="s">
        <v>474</v>
      </c>
      <c r="C2068" t="s">
        <v>32</v>
      </c>
      <c r="D2068" t="s">
        <v>68</v>
      </c>
      <c r="E2068" s="2">
        <v>1131.43</v>
      </c>
      <c r="F2068" s="2">
        <v>10</v>
      </c>
      <c r="G2068" s="2">
        <v>350</v>
      </c>
      <c r="H2068" s="2">
        <v>396000.5</v>
      </c>
      <c r="I2068">
        <v>19800.03</v>
      </c>
      <c r="J2068" s="2">
        <v>376200.47</v>
      </c>
      <c r="K2068" s="2">
        <v>376.2</v>
      </c>
      <c r="L2068" s="2">
        <v>11314.3</v>
      </c>
      <c r="M2068" s="2">
        <v>364886.17</v>
      </c>
      <c r="N2068" s="2">
        <v>364.89</v>
      </c>
      <c r="O2068" s="3">
        <v>45601</v>
      </c>
      <c r="P2068" t="s">
        <v>76</v>
      </c>
      <c r="Q2068" t="s">
        <v>77</v>
      </c>
      <c r="R2068">
        <v>2024</v>
      </c>
      <c r="S2068" t="s">
        <v>475</v>
      </c>
      <c r="T2068" t="s">
        <v>36</v>
      </c>
      <c r="U2068" t="s">
        <v>46</v>
      </c>
    </row>
    <row r="2069" spans="1:21" x14ac:dyDescent="0.3">
      <c r="A2069" t="s">
        <v>47</v>
      </c>
      <c r="B2069" t="s">
        <v>490</v>
      </c>
      <c r="C2069" t="s">
        <v>95</v>
      </c>
      <c r="D2069" t="s">
        <v>158</v>
      </c>
      <c r="E2069" s="2">
        <v>1837.38</v>
      </c>
      <c r="F2069" s="2">
        <v>260</v>
      </c>
      <c r="G2069" s="2">
        <v>12</v>
      </c>
      <c r="H2069" s="2">
        <v>22048.560000000001</v>
      </c>
      <c r="I2069">
        <v>2204.86</v>
      </c>
      <c r="J2069" s="2">
        <v>19843.7</v>
      </c>
      <c r="K2069" s="2">
        <v>19.84</v>
      </c>
      <c r="L2069" s="2">
        <v>477718.8</v>
      </c>
      <c r="M2069" s="2">
        <v>-457875.1</v>
      </c>
      <c r="N2069" s="2">
        <v>-457.88</v>
      </c>
      <c r="O2069" s="3">
        <v>45601</v>
      </c>
      <c r="P2069" t="s">
        <v>76</v>
      </c>
      <c r="Q2069" t="s">
        <v>77</v>
      </c>
      <c r="R2069">
        <v>2024</v>
      </c>
      <c r="S2069" t="s">
        <v>491</v>
      </c>
      <c r="T2069" t="s">
        <v>97</v>
      </c>
      <c r="U2069" t="s">
        <v>54</v>
      </c>
    </row>
    <row r="2070" spans="1:21" x14ac:dyDescent="0.3">
      <c r="A2070" t="s">
        <v>42</v>
      </c>
      <c r="B2070" t="s">
        <v>378</v>
      </c>
      <c r="C2070" t="s">
        <v>95</v>
      </c>
      <c r="D2070" t="s">
        <v>24</v>
      </c>
      <c r="E2070" s="2">
        <v>3732.55</v>
      </c>
      <c r="F2070" s="2">
        <v>260</v>
      </c>
      <c r="G2070" s="2">
        <v>350</v>
      </c>
      <c r="H2070" s="2">
        <v>1306392.5</v>
      </c>
      <c r="I2070">
        <v>0</v>
      </c>
      <c r="J2070" s="2">
        <v>1306392.5</v>
      </c>
      <c r="K2070" s="2">
        <v>1306.3900000000001</v>
      </c>
      <c r="L2070" s="2">
        <v>970463</v>
      </c>
      <c r="M2070" s="2">
        <v>335929.5</v>
      </c>
      <c r="N2070" s="2">
        <v>335.93</v>
      </c>
      <c r="O2070" s="3">
        <v>45602</v>
      </c>
      <c r="P2070" t="s">
        <v>76</v>
      </c>
      <c r="Q2070" t="s">
        <v>77</v>
      </c>
      <c r="R2070">
        <v>2024</v>
      </c>
      <c r="S2070" t="s">
        <v>379</v>
      </c>
      <c r="T2070" t="s">
        <v>97</v>
      </c>
      <c r="U2070" t="s">
        <v>37</v>
      </c>
    </row>
    <row r="2071" spans="1:21" x14ac:dyDescent="0.3">
      <c r="A2071" t="s">
        <v>42</v>
      </c>
      <c r="B2071" t="s">
        <v>408</v>
      </c>
      <c r="C2071" t="s">
        <v>67</v>
      </c>
      <c r="D2071" t="s">
        <v>24</v>
      </c>
      <c r="E2071" s="2">
        <v>1500.81</v>
      </c>
      <c r="F2071" s="2">
        <v>3</v>
      </c>
      <c r="G2071" s="2">
        <v>350</v>
      </c>
      <c r="H2071" s="2">
        <v>525283.5</v>
      </c>
      <c r="I2071">
        <v>0</v>
      </c>
      <c r="J2071" s="2">
        <v>525283.5</v>
      </c>
      <c r="K2071" s="2">
        <v>525.28</v>
      </c>
      <c r="L2071" s="2">
        <v>4502.43</v>
      </c>
      <c r="M2071" s="2">
        <v>520781.07</v>
      </c>
      <c r="N2071" s="2">
        <v>520.78</v>
      </c>
      <c r="O2071" s="3">
        <v>45602</v>
      </c>
      <c r="P2071" t="s">
        <v>76</v>
      </c>
      <c r="Q2071" t="s">
        <v>77</v>
      </c>
      <c r="R2071">
        <v>2024</v>
      </c>
      <c r="S2071" t="s">
        <v>409</v>
      </c>
      <c r="T2071" t="s">
        <v>70</v>
      </c>
      <c r="U2071" t="s">
        <v>51</v>
      </c>
    </row>
    <row r="2072" spans="1:21" x14ac:dyDescent="0.3">
      <c r="A2072" t="s">
        <v>38</v>
      </c>
      <c r="B2072" t="s">
        <v>544</v>
      </c>
      <c r="C2072" t="s">
        <v>23</v>
      </c>
      <c r="D2072" t="s">
        <v>24</v>
      </c>
      <c r="E2072" s="2">
        <v>835.51</v>
      </c>
      <c r="F2072" s="2">
        <v>5</v>
      </c>
      <c r="G2072" s="2">
        <v>300</v>
      </c>
      <c r="H2072" s="2">
        <v>250653</v>
      </c>
      <c r="I2072">
        <v>0</v>
      </c>
      <c r="J2072" s="2">
        <v>250653</v>
      </c>
      <c r="K2072" s="2">
        <v>250.65</v>
      </c>
      <c r="L2072" s="2">
        <v>4177.55</v>
      </c>
      <c r="M2072" s="2">
        <v>246475.45</v>
      </c>
      <c r="N2072" s="2">
        <v>246.48</v>
      </c>
      <c r="O2072" s="3">
        <v>45602</v>
      </c>
      <c r="P2072" t="s">
        <v>76</v>
      </c>
      <c r="Q2072" t="s">
        <v>77</v>
      </c>
      <c r="R2072">
        <v>2024</v>
      </c>
      <c r="S2072" t="s">
        <v>545</v>
      </c>
      <c r="T2072" t="s">
        <v>28</v>
      </c>
      <c r="U2072" t="s">
        <v>46</v>
      </c>
    </row>
    <row r="2073" spans="1:21" x14ac:dyDescent="0.3">
      <c r="A2073" t="s">
        <v>42</v>
      </c>
      <c r="B2073" t="s">
        <v>382</v>
      </c>
      <c r="C2073" t="s">
        <v>95</v>
      </c>
      <c r="D2073" t="s">
        <v>24</v>
      </c>
      <c r="E2073" s="2">
        <v>1496.55</v>
      </c>
      <c r="F2073" s="2">
        <v>260</v>
      </c>
      <c r="G2073" s="2">
        <v>350</v>
      </c>
      <c r="H2073" s="2">
        <v>523792.5</v>
      </c>
      <c r="I2073">
        <v>0</v>
      </c>
      <c r="J2073" s="2">
        <v>523792.5</v>
      </c>
      <c r="K2073" s="2">
        <v>523.79</v>
      </c>
      <c r="L2073" s="2">
        <v>389103</v>
      </c>
      <c r="M2073" s="2">
        <v>134689.5</v>
      </c>
      <c r="N2073" s="2">
        <v>134.69</v>
      </c>
      <c r="O2073" s="3">
        <v>45603</v>
      </c>
      <c r="P2073" t="s">
        <v>76</v>
      </c>
      <c r="Q2073" t="s">
        <v>77</v>
      </c>
      <c r="R2073">
        <v>2024</v>
      </c>
      <c r="S2073" t="s">
        <v>383</v>
      </c>
      <c r="T2073" t="s">
        <v>97</v>
      </c>
      <c r="U2073" t="s">
        <v>59</v>
      </c>
    </row>
    <row r="2074" spans="1:21" x14ac:dyDescent="0.3">
      <c r="A2074" t="s">
        <v>42</v>
      </c>
      <c r="B2074" t="s">
        <v>448</v>
      </c>
      <c r="C2074" t="s">
        <v>61</v>
      </c>
      <c r="D2074" t="s">
        <v>158</v>
      </c>
      <c r="E2074" s="2">
        <v>1620.77</v>
      </c>
      <c r="F2074" s="2">
        <v>250</v>
      </c>
      <c r="G2074" s="2">
        <v>350</v>
      </c>
      <c r="H2074" s="2">
        <v>567269.5</v>
      </c>
      <c r="I2074">
        <v>56726.95</v>
      </c>
      <c r="J2074" s="2">
        <v>510542.55</v>
      </c>
      <c r="K2074" s="2">
        <v>510.54</v>
      </c>
      <c r="L2074" s="2">
        <v>405192.5</v>
      </c>
      <c r="M2074" s="2">
        <v>105350.05</v>
      </c>
      <c r="N2074" s="2">
        <v>105.35</v>
      </c>
      <c r="O2074" s="3">
        <v>45603</v>
      </c>
      <c r="P2074" t="s">
        <v>76</v>
      </c>
      <c r="Q2074" t="s">
        <v>77</v>
      </c>
      <c r="R2074">
        <v>2024</v>
      </c>
      <c r="S2074" t="s">
        <v>449</v>
      </c>
      <c r="T2074" t="s">
        <v>64</v>
      </c>
      <c r="U2074" t="s">
        <v>29</v>
      </c>
    </row>
    <row r="2075" spans="1:21" x14ac:dyDescent="0.3">
      <c r="A2075" t="s">
        <v>47</v>
      </c>
      <c r="B2075" t="s">
        <v>570</v>
      </c>
      <c r="C2075" t="s">
        <v>32</v>
      </c>
      <c r="D2075" t="s">
        <v>24</v>
      </c>
      <c r="E2075" s="2">
        <v>1818.73</v>
      </c>
      <c r="F2075" s="2">
        <v>10</v>
      </c>
      <c r="G2075" s="2">
        <v>12</v>
      </c>
      <c r="H2075" s="2">
        <v>21824.76</v>
      </c>
      <c r="I2075">
        <v>0</v>
      </c>
      <c r="J2075" s="2">
        <v>21824.76</v>
      </c>
      <c r="K2075" s="2">
        <v>21.82</v>
      </c>
      <c r="L2075" s="2">
        <v>18187.3</v>
      </c>
      <c r="M2075" s="2">
        <v>3637.46</v>
      </c>
      <c r="N2075" s="2">
        <v>3.64</v>
      </c>
      <c r="O2075" s="3">
        <v>45604</v>
      </c>
      <c r="P2075" t="s">
        <v>76</v>
      </c>
      <c r="Q2075" t="s">
        <v>77</v>
      </c>
      <c r="R2075">
        <v>2024</v>
      </c>
      <c r="S2075" t="s">
        <v>571</v>
      </c>
      <c r="T2075" t="s">
        <v>36</v>
      </c>
      <c r="U2075" t="s">
        <v>65</v>
      </c>
    </row>
    <row r="2076" spans="1:21" x14ac:dyDescent="0.3">
      <c r="A2076" t="s">
        <v>47</v>
      </c>
      <c r="B2076" t="s">
        <v>446</v>
      </c>
      <c r="C2076" t="s">
        <v>56</v>
      </c>
      <c r="D2076" t="s">
        <v>158</v>
      </c>
      <c r="E2076" s="2">
        <v>1778.71</v>
      </c>
      <c r="F2076" s="2">
        <v>120</v>
      </c>
      <c r="G2076" s="2">
        <v>12</v>
      </c>
      <c r="H2076" s="2">
        <v>21344.52</v>
      </c>
      <c r="I2076">
        <v>2134.4499999999998</v>
      </c>
      <c r="J2076" s="2">
        <v>19210.07</v>
      </c>
      <c r="K2076" s="2">
        <v>19.21</v>
      </c>
      <c r="L2076" s="2">
        <v>213445.2</v>
      </c>
      <c r="M2076" s="2">
        <v>-194235.13</v>
      </c>
      <c r="N2076" s="2">
        <v>-194.24</v>
      </c>
      <c r="O2076" s="3">
        <v>45604</v>
      </c>
      <c r="P2076" t="s">
        <v>76</v>
      </c>
      <c r="Q2076" t="s">
        <v>77</v>
      </c>
      <c r="R2076">
        <v>2024</v>
      </c>
      <c r="S2076" t="s">
        <v>447</v>
      </c>
      <c r="T2076" t="s">
        <v>58</v>
      </c>
      <c r="U2076" t="s">
        <v>51</v>
      </c>
    </row>
    <row r="2077" spans="1:21" x14ac:dyDescent="0.3">
      <c r="A2077" t="s">
        <v>47</v>
      </c>
      <c r="B2077" t="s">
        <v>564</v>
      </c>
      <c r="C2077" t="s">
        <v>23</v>
      </c>
      <c r="D2077" t="s">
        <v>68</v>
      </c>
      <c r="E2077" s="2">
        <v>835.89</v>
      </c>
      <c r="F2077" s="2">
        <v>5</v>
      </c>
      <c r="G2077" s="2">
        <v>12</v>
      </c>
      <c r="H2077" s="2">
        <v>10030.68</v>
      </c>
      <c r="I2077">
        <v>501.53</v>
      </c>
      <c r="J2077" s="2">
        <v>9529.15</v>
      </c>
      <c r="K2077" s="2">
        <v>9.5299999999999994</v>
      </c>
      <c r="L2077" s="2">
        <v>4179.45</v>
      </c>
      <c r="M2077" s="2">
        <v>5349.7</v>
      </c>
      <c r="N2077" s="2">
        <v>5.35</v>
      </c>
      <c r="O2077" s="3">
        <v>45604</v>
      </c>
      <c r="P2077" t="s">
        <v>76</v>
      </c>
      <c r="Q2077" t="s">
        <v>77</v>
      </c>
      <c r="R2077">
        <v>2024</v>
      </c>
      <c r="S2077" t="s">
        <v>565</v>
      </c>
      <c r="T2077" t="s">
        <v>28</v>
      </c>
      <c r="U2077" t="s">
        <v>46</v>
      </c>
    </row>
    <row r="2078" spans="1:21" x14ac:dyDescent="0.3">
      <c r="A2078" t="s">
        <v>21</v>
      </c>
      <c r="B2078" t="s">
        <v>462</v>
      </c>
      <c r="C2078" t="s">
        <v>95</v>
      </c>
      <c r="D2078" t="s">
        <v>68</v>
      </c>
      <c r="E2078" s="2">
        <v>2884.09</v>
      </c>
      <c r="F2078" s="2">
        <v>260</v>
      </c>
      <c r="G2078" s="2">
        <v>125</v>
      </c>
      <c r="H2078" s="2">
        <v>360511.25</v>
      </c>
      <c r="I2078">
        <v>18025.560000000001</v>
      </c>
      <c r="J2078" s="2">
        <v>342485.69</v>
      </c>
      <c r="K2078" s="2">
        <v>342.49</v>
      </c>
      <c r="L2078" s="2">
        <v>749863.4</v>
      </c>
      <c r="M2078" s="2">
        <v>-407377.71</v>
      </c>
      <c r="N2078" s="2">
        <v>-407.38</v>
      </c>
      <c r="O2078" s="3">
        <v>45604</v>
      </c>
      <c r="P2078" t="s">
        <v>76</v>
      </c>
      <c r="Q2078" t="s">
        <v>77</v>
      </c>
      <c r="R2078">
        <v>2024</v>
      </c>
      <c r="S2078" t="s">
        <v>463</v>
      </c>
      <c r="T2078" t="s">
        <v>97</v>
      </c>
      <c r="U2078" t="s">
        <v>51</v>
      </c>
    </row>
    <row r="2079" spans="1:21" x14ac:dyDescent="0.3">
      <c r="A2079" t="s">
        <v>38</v>
      </c>
      <c r="B2079" t="s">
        <v>354</v>
      </c>
      <c r="C2079" t="s">
        <v>23</v>
      </c>
      <c r="D2079" t="s">
        <v>68</v>
      </c>
      <c r="E2079" s="2">
        <v>991.63</v>
      </c>
      <c r="F2079" s="2">
        <v>5</v>
      </c>
      <c r="G2079" s="2">
        <v>300</v>
      </c>
      <c r="H2079" s="2">
        <v>297489</v>
      </c>
      <c r="I2079">
        <v>14874.45</v>
      </c>
      <c r="J2079" s="2">
        <v>282614.55</v>
      </c>
      <c r="K2079" s="2">
        <v>282.61</v>
      </c>
      <c r="L2079" s="2">
        <v>4958.1499999999996</v>
      </c>
      <c r="M2079" s="2">
        <v>277656.40000000002</v>
      </c>
      <c r="N2079" s="2">
        <v>277.66000000000003</v>
      </c>
      <c r="O2079" s="3">
        <v>45605</v>
      </c>
      <c r="P2079" t="s">
        <v>76</v>
      </c>
      <c r="Q2079" t="s">
        <v>77</v>
      </c>
      <c r="R2079">
        <v>2024</v>
      </c>
      <c r="S2079" t="s">
        <v>355</v>
      </c>
      <c r="T2079" t="s">
        <v>28</v>
      </c>
      <c r="U2079" t="s">
        <v>46</v>
      </c>
    </row>
    <row r="2080" spans="1:21" x14ac:dyDescent="0.3">
      <c r="A2080" t="s">
        <v>21</v>
      </c>
      <c r="B2080" t="s">
        <v>402</v>
      </c>
      <c r="C2080" t="s">
        <v>23</v>
      </c>
      <c r="D2080" t="s">
        <v>158</v>
      </c>
      <c r="E2080" s="2">
        <v>2265.37</v>
      </c>
      <c r="F2080" s="2">
        <v>5</v>
      </c>
      <c r="G2080" s="2">
        <v>125</v>
      </c>
      <c r="H2080" s="2">
        <v>283171.25</v>
      </c>
      <c r="I2080">
        <v>28317.119999999999</v>
      </c>
      <c r="J2080" s="2">
        <v>254854.13</v>
      </c>
      <c r="K2080" s="2">
        <v>254.85</v>
      </c>
      <c r="L2080" s="2">
        <v>11326.85</v>
      </c>
      <c r="M2080" s="2">
        <v>243527.28</v>
      </c>
      <c r="N2080" s="2">
        <v>243.53</v>
      </c>
      <c r="O2080" s="3">
        <v>45605</v>
      </c>
      <c r="P2080" t="s">
        <v>76</v>
      </c>
      <c r="Q2080" t="s">
        <v>77</v>
      </c>
      <c r="R2080">
        <v>2024</v>
      </c>
      <c r="S2080" t="s">
        <v>403</v>
      </c>
      <c r="T2080" t="s">
        <v>28</v>
      </c>
      <c r="U2080" t="s">
        <v>54</v>
      </c>
    </row>
    <row r="2081" spans="1:21" x14ac:dyDescent="0.3">
      <c r="A2081" t="s">
        <v>21</v>
      </c>
      <c r="B2081" t="s">
        <v>372</v>
      </c>
      <c r="C2081" t="s">
        <v>95</v>
      </c>
      <c r="D2081" t="s">
        <v>158</v>
      </c>
      <c r="E2081" s="2">
        <v>2444.16</v>
      </c>
      <c r="F2081" s="2">
        <v>260</v>
      </c>
      <c r="G2081" s="2">
        <v>125</v>
      </c>
      <c r="H2081" s="2">
        <v>305520</v>
      </c>
      <c r="I2081">
        <v>30552</v>
      </c>
      <c r="J2081" s="2">
        <v>274968</v>
      </c>
      <c r="K2081" s="2">
        <v>274.97000000000003</v>
      </c>
      <c r="L2081" s="2">
        <v>635481.59999999998</v>
      </c>
      <c r="M2081" s="2">
        <v>-360513.6</v>
      </c>
      <c r="N2081" s="2">
        <v>-360.51</v>
      </c>
      <c r="O2081" s="3">
        <v>45605</v>
      </c>
      <c r="P2081" t="s">
        <v>76</v>
      </c>
      <c r="Q2081" t="s">
        <v>77</v>
      </c>
      <c r="R2081">
        <v>2024</v>
      </c>
      <c r="S2081" t="s">
        <v>373</v>
      </c>
      <c r="T2081" t="s">
        <v>97</v>
      </c>
      <c r="U2081" t="s">
        <v>59</v>
      </c>
    </row>
    <row r="2082" spans="1:21" x14ac:dyDescent="0.3">
      <c r="A2082" t="s">
        <v>38</v>
      </c>
      <c r="B2082" t="s">
        <v>608</v>
      </c>
      <c r="C2082" t="s">
        <v>23</v>
      </c>
      <c r="D2082" t="s">
        <v>24</v>
      </c>
      <c r="E2082" s="2">
        <v>859.15</v>
      </c>
      <c r="F2082" s="2">
        <v>5</v>
      </c>
      <c r="G2082" s="2">
        <v>300</v>
      </c>
      <c r="H2082" s="2">
        <v>257745</v>
      </c>
      <c r="I2082">
        <v>0</v>
      </c>
      <c r="J2082" s="2">
        <v>257745</v>
      </c>
      <c r="K2082" s="2">
        <v>257.75</v>
      </c>
      <c r="L2082" s="2">
        <v>4295.75</v>
      </c>
      <c r="M2082" s="2">
        <v>253449.25</v>
      </c>
      <c r="N2082" s="2">
        <v>253.45</v>
      </c>
      <c r="O2082" s="3">
        <v>45605</v>
      </c>
      <c r="P2082" t="s">
        <v>76</v>
      </c>
      <c r="Q2082" t="s">
        <v>77</v>
      </c>
      <c r="R2082">
        <v>2024</v>
      </c>
      <c r="S2082" t="s">
        <v>609</v>
      </c>
      <c r="T2082" t="s">
        <v>28</v>
      </c>
      <c r="U2082" t="s">
        <v>46</v>
      </c>
    </row>
    <row r="2083" spans="1:21" x14ac:dyDescent="0.3">
      <c r="A2083" t="s">
        <v>30</v>
      </c>
      <c r="B2083" t="s">
        <v>624</v>
      </c>
      <c r="C2083" t="s">
        <v>56</v>
      </c>
      <c r="D2083" t="s">
        <v>24</v>
      </c>
      <c r="E2083" s="2">
        <v>1306.08</v>
      </c>
      <c r="F2083" s="2">
        <v>120</v>
      </c>
      <c r="G2083" s="2">
        <v>15</v>
      </c>
      <c r="H2083" s="2">
        <v>19591.2</v>
      </c>
      <c r="I2083">
        <v>0</v>
      </c>
      <c r="J2083" s="2">
        <v>19591.2</v>
      </c>
      <c r="K2083" s="2">
        <v>19.59</v>
      </c>
      <c r="L2083" s="2">
        <v>156729.60000000001</v>
      </c>
      <c r="M2083" s="2">
        <v>-137138.4</v>
      </c>
      <c r="N2083" s="2">
        <v>-137.13999999999999</v>
      </c>
      <c r="O2083" s="3">
        <v>45606</v>
      </c>
      <c r="P2083" t="s">
        <v>76</v>
      </c>
      <c r="Q2083" t="s">
        <v>77</v>
      </c>
      <c r="R2083">
        <v>2024</v>
      </c>
      <c r="S2083" t="s">
        <v>625</v>
      </c>
      <c r="T2083" t="s">
        <v>58</v>
      </c>
      <c r="U2083" t="s">
        <v>37</v>
      </c>
    </row>
    <row r="2084" spans="1:21" x14ac:dyDescent="0.3">
      <c r="A2084" t="s">
        <v>38</v>
      </c>
      <c r="B2084" t="s">
        <v>330</v>
      </c>
      <c r="C2084" t="s">
        <v>95</v>
      </c>
      <c r="D2084" t="s">
        <v>68</v>
      </c>
      <c r="E2084" s="2">
        <v>853.48</v>
      </c>
      <c r="F2084" s="2">
        <v>260</v>
      </c>
      <c r="G2084" s="2">
        <v>300</v>
      </c>
      <c r="H2084" s="2">
        <v>256044</v>
      </c>
      <c r="I2084">
        <v>12802.2</v>
      </c>
      <c r="J2084" s="2">
        <v>243241.8</v>
      </c>
      <c r="K2084" s="2">
        <v>243.24</v>
      </c>
      <c r="L2084" s="2">
        <v>221904.8</v>
      </c>
      <c r="M2084" s="2">
        <v>21337</v>
      </c>
      <c r="N2084" s="2">
        <v>21.34</v>
      </c>
      <c r="O2084" s="3">
        <v>45606</v>
      </c>
      <c r="P2084" t="s">
        <v>76</v>
      </c>
      <c r="Q2084" t="s">
        <v>77</v>
      </c>
      <c r="R2084">
        <v>2024</v>
      </c>
      <c r="S2084" t="s">
        <v>331</v>
      </c>
      <c r="T2084" t="s">
        <v>97</v>
      </c>
      <c r="U2084" t="s">
        <v>46</v>
      </c>
    </row>
    <row r="2085" spans="1:21" x14ac:dyDescent="0.3">
      <c r="A2085" t="s">
        <v>38</v>
      </c>
      <c r="B2085" t="s">
        <v>372</v>
      </c>
      <c r="C2085" t="s">
        <v>32</v>
      </c>
      <c r="D2085" t="s">
        <v>228</v>
      </c>
      <c r="E2085" s="2">
        <v>324.51</v>
      </c>
      <c r="F2085" s="2">
        <v>10</v>
      </c>
      <c r="G2085" s="2">
        <v>300</v>
      </c>
      <c r="H2085" s="2">
        <v>97353</v>
      </c>
      <c r="I2085">
        <v>14602.95</v>
      </c>
      <c r="J2085" s="2">
        <v>82750.05</v>
      </c>
      <c r="K2085" s="2">
        <v>82.75</v>
      </c>
      <c r="L2085" s="2">
        <v>3245.1</v>
      </c>
      <c r="M2085" s="2">
        <v>79504.95</v>
      </c>
      <c r="N2085" s="2">
        <v>79.5</v>
      </c>
      <c r="O2085" s="3">
        <v>45606</v>
      </c>
      <c r="P2085" t="s">
        <v>76</v>
      </c>
      <c r="Q2085" t="s">
        <v>77</v>
      </c>
      <c r="R2085">
        <v>2024</v>
      </c>
      <c r="S2085" t="s">
        <v>373</v>
      </c>
      <c r="T2085" t="s">
        <v>36</v>
      </c>
      <c r="U2085" t="s">
        <v>46</v>
      </c>
    </row>
    <row r="2086" spans="1:21" x14ac:dyDescent="0.3">
      <c r="A2086" t="s">
        <v>38</v>
      </c>
      <c r="B2086" t="s">
        <v>376</v>
      </c>
      <c r="C2086" t="s">
        <v>32</v>
      </c>
      <c r="D2086" t="s">
        <v>228</v>
      </c>
      <c r="E2086" s="2">
        <v>274.95</v>
      </c>
      <c r="F2086" s="2">
        <v>10</v>
      </c>
      <c r="G2086" s="2">
        <v>300</v>
      </c>
      <c r="H2086" s="2">
        <v>82485</v>
      </c>
      <c r="I2086">
        <v>12372.75</v>
      </c>
      <c r="J2086" s="2">
        <v>70112.25</v>
      </c>
      <c r="K2086" s="2">
        <v>70.11</v>
      </c>
      <c r="L2086" s="2">
        <v>2749.5</v>
      </c>
      <c r="M2086" s="2">
        <v>67362.75</v>
      </c>
      <c r="N2086" s="2">
        <v>67.36</v>
      </c>
      <c r="O2086" s="3">
        <v>45606</v>
      </c>
      <c r="P2086" t="s">
        <v>76</v>
      </c>
      <c r="Q2086" t="s">
        <v>77</v>
      </c>
      <c r="R2086">
        <v>2024</v>
      </c>
      <c r="S2086" t="s">
        <v>377</v>
      </c>
      <c r="T2086" t="s">
        <v>36</v>
      </c>
      <c r="U2086" t="s">
        <v>41</v>
      </c>
    </row>
    <row r="2087" spans="1:21" x14ac:dyDescent="0.3">
      <c r="A2087" t="s">
        <v>30</v>
      </c>
      <c r="B2087" t="s">
        <v>358</v>
      </c>
      <c r="C2087" t="s">
        <v>32</v>
      </c>
      <c r="D2087" t="s">
        <v>68</v>
      </c>
      <c r="E2087" s="2">
        <v>1354.49</v>
      </c>
      <c r="F2087" s="2">
        <v>10</v>
      </c>
      <c r="G2087" s="2">
        <v>15</v>
      </c>
      <c r="H2087" s="2">
        <v>20317.349999999999</v>
      </c>
      <c r="I2087">
        <v>1015.87</v>
      </c>
      <c r="J2087" s="2">
        <v>19301.48</v>
      </c>
      <c r="K2087" s="2">
        <v>19.3</v>
      </c>
      <c r="L2087" s="2">
        <v>13544.9</v>
      </c>
      <c r="M2087" s="2">
        <v>5756.58</v>
      </c>
      <c r="N2087" s="2">
        <v>5.76</v>
      </c>
      <c r="O2087" s="3">
        <v>45606</v>
      </c>
      <c r="P2087" t="s">
        <v>76</v>
      </c>
      <c r="Q2087" t="s">
        <v>77</v>
      </c>
      <c r="R2087">
        <v>2024</v>
      </c>
      <c r="S2087" t="s">
        <v>359</v>
      </c>
      <c r="T2087" t="s">
        <v>36</v>
      </c>
      <c r="U2087" t="s">
        <v>41</v>
      </c>
    </row>
    <row r="2088" spans="1:21" x14ac:dyDescent="0.3">
      <c r="A2088" t="s">
        <v>21</v>
      </c>
      <c r="B2088" t="s">
        <v>618</v>
      </c>
      <c r="C2088" t="s">
        <v>56</v>
      </c>
      <c r="D2088" t="s">
        <v>68</v>
      </c>
      <c r="E2088" s="2">
        <v>2770.51</v>
      </c>
      <c r="F2088" s="2">
        <v>120</v>
      </c>
      <c r="G2088" s="2">
        <v>125</v>
      </c>
      <c r="H2088" s="2">
        <v>346313.75</v>
      </c>
      <c r="I2088">
        <v>17315.689999999999</v>
      </c>
      <c r="J2088" s="2">
        <v>328998.06</v>
      </c>
      <c r="K2088" s="2">
        <v>329</v>
      </c>
      <c r="L2088" s="2">
        <v>332461.2</v>
      </c>
      <c r="M2088" s="2">
        <v>-3463.14</v>
      </c>
      <c r="N2088" s="2">
        <v>-3.46</v>
      </c>
      <c r="O2088" s="3">
        <v>45607</v>
      </c>
      <c r="P2088" t="s">
        <v>76</v>
      </c>
      <c r="Q2088" t="s">
        <v>77</v>
      </c>
      <c r="R2088">
        <v>2024</v>
      </c>
      <c r="S2088" t="s">
        <v>619</v>
      </c>
      <c r="T2088" t="s">
        <v>58</v>
      </c>
      <c r="U2088" t="s">
        <v>59</v>
      </c>
    </row>
    <row r="2089" spans="1:21" x14ac:dyDescent="0.3">
      <c r="A2089" t="s">
        <v>21</v>
      </c>
      <c r="B2089" t="s">
        <v>604</v>
      </c>
      <c r="C2089" t="s">
        <v>32</v>
      </c>
      <c r="D2089" t="s">
        <v>24</v>
      </c>
      <c r="E2089" s="2">
        <v>1852.79</v>
      </c>
      <c r="F2089" s="2">
        <v>10</v>
      </c>
      <c r="G2089" s="2">
        <v>125</v>
      </c>
      <c r="H2089" s="2">
        <v>231598.75</v>
      </c>
      <c r="I2089">
        <v>0</v>
      </c>
      <c r="J2089" s="2">
        <v>231598.75</v>
      </c>
      <c r="K2089" s="2">
        <v>231.6</v>
      </c>
      <c r="L2089" s="2">
        <v>18527.900000000001</v>
      </c>
      <c r="M2089" s="2">
        <v>213070.85</v>
      </c>
      <c r="N2089" s="2">
        <v>213.07</v>
      </c>
      <c r="O2089" s="3">
        <v>45607</v>
      </c>
      <c r="P2089" t="s">
        <v>76</v>
      </c>
      <c r="Q2089" t="s">
        <v>77</v>
      </c>
      <c r="R2089">
        <v>2024</v>
      </c>
      <c r="S2089" t="s">
        <v>605</v>
      </c>
      <c r="T2089" t="s">
        <v>36</v>
      </c>
      <c r="U2089" t="s">
        <v>65</v>
      </c>
    </row>
    <row r="2090" spans="1:21" x14ac:dyDescent="0.3">
      <c r="A2090" t="s">
        <v>21</v>
      </c>
      <c r="B2090" t="s">
        <v>476</v>
      </c>
      <c r="C2090" t="s">
        <v>95</v>
      </c>
      <c r="D2090" t="s">
        <v>68</v>
      </c>
      <c r="E2090" s="2">
        <v>2453.5300000000002</v>
      </c>
      <c r="F2090" s="2">
        <v>260</v>
      </c>
      <c r="G2090" s="2">
        <v>125</v>
      </c>
      <c r="H2090" s="2">
        <v>306691.25</v>
      </c>
      <c r="I2090">
        <v>15334.56</v>
      </c>
      <c r="J2090" s="2">
        <v>291356.69</v>
      </c>
      <c r="K2090" s="2">
        <v>291.36</v>
      </c>
      <c r="L2090" s="2">
        <v>637917.80000000005</v>
      </c>
      <c r="M2090" s="2">
        <v>-346561.11</v>
      </c>
      <c r="N2090" s="2">
        <v>-346.56</v>
      </c>
      <c r="O2090" s="3">
        <v>45608</v>
      </c>
      <c r="P2090" t="s">
        <v>76</v>
      </c>
      <c r="Q2090" t="s">
        <v>77</v>
      </c>
      <c r="R2090">
        <v>2024</v>
      </c>
      <c r="S2090" t="s">
        <v>477</v>
      </c>
      <c r="T2090" t="s">
        <v>97</v>
      </c>
      <c r="U2090" t="s">
        <v>29</v>
      </c>
    </row>
    <row r="2091" spans="1:21" x14ac:dyDescent="0.3">
      <c r="A2091" t="s">
        <v>42</v>
      </c>
      <c r="B2091" t="s">
        <v>340</v>
      </c>
      <c r="C2091" t="s">
        <v>61</v>
      </c>
      <c r="D2091" t="s">
        <v>24</v>
      </c>
      <c r="E2091" s="2">
        <v>1330.11</v>
      </c>
      <c r="F2091" s="2">
        <v>250</v>
      </c>
      <c r="G2091" s="2">
        <v>350</v>
      </c>
      <c r="H2091" s="2">
        <v>465538.5</v>
      </c>
      <c r="I2091">
        <v>0</v>
      </c>
      <c r="J2091" s="2">
        <v>465538.5</v>
      </c>
      <c r="K2091" s="2">
        <v>465.54</v>
      </c>
      <c r="L2091" s="2">
        <v>332527.5</v>
      </c>
      <c r="M2091" s="2">
        <v>133011</v>
      </c>
      <c r="N2091" s="2">
        <v>133.01</v>
      </c>
      <c r="O2091" s="3">
        <v>45608</v>
      </c>
      <c r="P2091" t="s">
        <v>76</v>
      </c>
      <c r="Q2091" t="s">
        <v>77</v>
      </c>
      <c r="R2091">
        <v>2024</v>
      </c>
      <c r="S2091" t="s">
        <v>341</v>
      </c>
      <c r="T2091" t="s">
        <v>64</v>
      </c>
      <c r="U2091" t="s">
        <v>29</v>
      </c>
    </row>
    <row r="2092" spans="1:21" x14ac:dyDescent="0.3">
      <c r="A2092" t="s">
        <v>30</v>
      </c>
      <c r="B2092" t="s">
        <v>352</v>
      </c>
      <c r="C2092" t="s">
        <v>32</v>
      </c>
      <c r="D2092" t="s">
        <v>24</v>
      </c>
      <c r="E2092" s="2">
        <v>901.48</v>
      </c>
      <c r="F2092" s="2">
        <v>10</v>
      </c>
      <c r="G2092" s="2">
        <v>15</v>
      </c>
      <c r="H2092" s="2">
        <v>13522.2</v>
      </c>
      <c r="I2092">
        <v>0</v>
      </c>
      <c r="J2092" s="2">
        <v>13522.2</v>
      </c>
      <c r="K2092" s="2">
        <v>13.52</v>
      </c>
      <c r="L2092" s="2">
        <v>9014.7999999999993</v>
      </c>
      <c r="M2092" s="2">
        <v>4507.3999999999996</v>
      </c>
      <c r="N2092" s="2">
        <v>4.51</v>
      </c>
      <c r="O2092" s="3">
        <v>45609</v>
      </c>
      <c r="P2092" t="s">
        <v>76</v>
      </c>
      <c r="Q2092" t="s">
        <v>77</v>
      </c>
      <c r="R2092">
        <v>2024</v>
      </c>
      <c r="S2092" t="s">
        <v>353</v>
      </c>
      <c r="T2092" t="s">
        <v>36</v>
      </c>
      <c r="U2092" t="s">
        <v>29</v>
      </c>
    </row>
    <row r="2093" spans="1:21" x14ac:dyDescent="0.3">
      <c r="A2093" t="s">
        <v>21</v>
      </c>
      <c r="B2093" t="s">
        <v>552</v>
      </c>
      <c r="C2093" t="s">
        <v>67</v>
      </c>
      <c r="D2093" t="s">
        <v>158</v>
      </c>
      <c r="E2093" s="2">
        <v>2705.44</v>
      </c>
      <c r="F2093" s="2">
        <v>3</v>
      </c>
      <c r="G2093" s="2">
        <v>125</v>
      </c>
      <c r="H2093" s="2">
        <v>338180</v>
      </c>
      <c r="I2093">
        <v>33818</v>
      </c>
      <c r="J2093" s="2">
        <v>304362</v>
      </c>
      <c r="K2093" s="2">
        <v>304.36</v>
      </c>
      <c r="L2093" s="2">
        <v>8116.32</v>
      </c>
      <c r="M2093" s="2">
        <v>296245.68</v>
      </c>
      <c r="N2093" s="2">
        <v>296.25</v>
      </c>
      <c r="O2093" s="3">
        <v>45609</v>
      </c>
      <c r="P2093" t="s">
        <v>76</v>
      </c>
      <c r="Q2093" t="s">
        <v>77</v>
      </c>
      <c r="R2093">
        <v>2024</v>
      </c>
      <c r="S2093" t="s">
        <v>553</v>
      </c>
      <c r="T2093" t="s">
        <v>70</v>
      </c>
      <c r="U2093" t="s">
        <v>37</v>
      </c>
    </row>
    <row r="2094" spans="1:21" x14ac:dyDescent="0.3">
      <c r="A2094" t="s">
        <v>30</v>
      </c>
      <c r="B2094" t="s">
        <v>452</v>
      </c>
      <c r="C2094" t="s">
        <v>61</v>
      </c>
      <c r="D2094" t="s">
        <v>228</v>
      </c>
      <c r="E2094" s="2">
        <v>1723.2</v>
      </c>
      <c r="F2094" s="2">
        <v>250</v>
      </c>
      <c r="G2094" s="2">
        <v>15</v>
      </c>
      <c r="H2094" s="2">
        <v>25848</v>
      </c>
      <c r="I2094">
        <v>3877.2</v>
      </c>
      <c r="J2094" s="2">
        <v>21970.799999999999</v>
      </c>
      <c r="K2094" s="2">
        <v>21.97</v>
      </c>
      <c r="L2094" s="2">
        <v>430800</v>
      </c>
      <c r="M2094" s="2">
        <v>-408829.2</v>
      </c>
      <c r="N2094" s="2">
        <v>-408.83</v>
      </c>
      <c r="O2094" s="3">
        <v>45609</v>
      </c>
      <c r="P2094" t="s">
        <v>76</v>
      </c>
      <c r="Q2094" t="s">
        <v>77</v>
      </c>
      <c r="R2094">
        <v>2024</v>
      </c>
      <c r="S2094" t="s">
        <v>453</v>
      </c>
      <c r="T2094" t="s">
        <v>64</v>
      </c>
      <c r="U2094" t="s">
        <v>51</v>
      </c>
    </row>
    <row r="2095" spans="1:21" x14ac:dyDescent="0.3">
      <c r="A2095" t="s">
        <v>42</v>
      </c>
      <c r="B2095" t="s">
        <v>364</v>
      </c>
      <c r="C2095" t="s">
        <v>32</v>
      </c>
      <c r="D2095" t="s">
        <v>68</v>
      </c>
      <c r="E2095" s="2">
        <v>1167.6300000000001</v>
      </c>
      <c r="F2095" s="2">
        <v>10</v>
      </c>
      <c r="G2095" s="2">
        <v>350</v>
      </c>
      <c r="H2095" s="2">
        <v>408670.5</v>
      </c>
      <c r="I2095">
        <v>20433.53</v>
      </c>
      <c r="J2095" s="2">
        <v>388236.97</v>
      </c>
      <c r="K2095" s="2">
        <v>388.24</v>
      </c>
      <c r="L2095" s="2">
        <v>11676.3</v>
      </c>
      <c r="M2095" s="2">
        <v>376560.67</v>
      </c>
      <c r="N2095" s="2">
        <v>376.56</v>
      </c>
      <c r="O2095" s="3">
        <v>45610</v>
      </c>
      <c r="P2095" t="s">
        <v>76</v>
      </c>
      <c r="Q2095" t="s">
        <v>77</v>
      </c>
      <c r="R2095">
        <v>2024</v>
      </c>
      <c r="S2095" t="s">
        <v>365</v>
      </c>
      <c r="T2095" t="s">
        <v>36</v>
      </c>
      <c r="U2095" t="s">
        <v>51</v>
      </c>
    </row>
    <row r="2096" spans="1:21" x14ac:dyDescent="0.3">
      <c r="A2096" t="s">
        <v>21</v>
      </c>
      <c r="B2096" t="s">
        <v>534</v>
      </c>
      <c r="C2096" t="s">
        <v>23</v>
      </c>
      <c r="D2096" t="s">
        <v>24</v>
      </c>
      <c r="E2096" s="2">
        <v>1205.6300000000001</v>
      </c>
      <c r="F2096" s="2">
        <v>5</v>
      </c>
      <c r="G2096" s="2">
        <v>125</v>
      </c>
      <c r="H2096" s="2">
        <v>150703.75</v>
      </c>
      <c r="I2096">
        <v>0</v>
      </c>
      <c r="J2096" s="2">
        <v>150703.75</v>
      </c>
      <c r="K2096" s="2">
        <v>150.69999999999999</v>
      </c>
      <c r="L2096" s="2">
        <v>6028.15</v>
      </c>
      <c r="M2096" s="2">
        <v>144675.6</v>
      </c>
      <c r="N2096" s="2">
        <v>144.68</v>
      </c>
      <c r="O2096" s="3">
        <v>45610</v>
      </c>
      <c r="P2096" t="s">
        <v>76</v>
      </c>
      <c r="Q2096" t="s">
        <v>77</v>
      </c>
      <c r="R2096">
        <v>2024</v>
      </c>
      <c r="S2096" t="s">
        <v>535</v>
      </c>
      <c r="T2096" t="s">
        <v>28</v>
      </c>
      <c r="U2096" t="s">
        <v>51</v>
      </c>
    </row>
    <row r="2097" spans="1:21" x14ac:dyDescent="0.3">
      <c r="A2097" t="s">
        <v>47</v>
      </c>
      <c r="B2097" t="s">
        <v>554</v>
      </c>
      <c r="C2097" t="s">
        <v>61</v>
      </c>
      <c r="D2097" t="s">
        <v>68</v>
      </c>
      <c r="E2097" s="2">
        <v>501.82</v>
      </c>
      <c r="F2097" s="2">
        <v>250</v>
      </c>
      <c r="G2097" s="2">
        <v>12</v>
      </c>
      <c r="H2097" s="2">
        <v>6021.84</v>
      </c>
      <c r="I2097">
        <v>301.08999999999997</v>
      </c>
      <c r="J2097" s="2">
        <v>5720.75</v>
      </c>
      <c r="K2097" s="2">
        <v>5.72</v>
      </c>
      <c r="L2097" s="2">
        <v>125455</v>
      </c>
      <c r="M2097" s="2">
        <v>-119734.25</v>
      </c>
      <c r="N2097" s="2">
        <v>-119.73</v>
      </c>
      <c r="O2097" s="3">
        <v>45611</v>
      </c>
      <c r="P2097" t="s">
        <v>76</v>
      </c>
      <c r="Q2097" t="s">
        <v>77</v>
      </c>
      <c r="R2097">
        <v>2024</v>
      </c>
      <c r="S2097" t="s">
        <v>555</v>
      </c>
      <c r="T2097" t="s">
        <v>64</v>
      </c>
      <c r="U2097" t="s">
        <v>46</v>
      </c>
    </row>
    <row r="2098" spans="1:21" x14ac:dyDescent="0.3">
      <c r="A2098" t="s">
        <v>30</v>
      </c>
      <c r="B2098" t="s">
        <v>384</v>
      </c>
      <c r="C2098" t="s">
        <v>61</v>
      </c>
      <c r="D2098" t="s">
        <v>228</v>
      </c>
      <c r="E2098" s="2">
        <v>721.06</v>
      </c>
      <c r="F2098" s="2">
        <v>250</v>
      </c>
      <c r="G2098" s="2">
        <v>15</v>
      </c>
      <c r="H2098" s="2">
        <v>10815.9</v>
      </c>
      <c r="I2098">
        <v>1622.38</v>
      </c>
      <c r="J2098" s="2">
        <v>9193.52</v>
      </c>
      <c r="K2098" s="2">
        <v>9.19</v>
      </c>
      <c r="L2098" s="2">
        <v>180265</v>
      </c>
      <c r="M2098" s="2">
        <v>-171071.48</v>
      </c>
      <c r="N2098" s="2">
        <v>-171.07</v>
      </c>
      <c r="O2098" s="3">
        <v>45611</v>
      </c>
      <c r="P2098" t="s">
        <v>76</v>
      </c>
      <c r="Q2098" t="s">
        <v>77</v>
      </c>
      <c r="R2098">
        <v>2024</v>
      </c>
      <c r="S2098" t="s">
        <v>385</v>
      </c>
      <c r="T2098" t="s">
        <v>64</v>
      </c>
      <c r="U2098" t="s">
        <v>51</v>
      </c>
    </row>
    <row r="2099" spans="1:21" x14ac:dyDescent="0.3">
      <c r="A2099" t="s">
        <v>42</v>
      </c>
      <c r="B2099" t="s">
        <v>580</v>
      </c>
      <c r="C2099" t="s">
        <v>95</v>
      </c>
      <c r="D2099" t="s">
        <v>24</v>
      </c>
      <c r="E2099" s="2">
        <v>2475.46</v>
      </c>
      <c r="F2099" s="2">
        <v>260</v>
      </c>
      <c r="G2099" s="2">
        <v>350</v>
      </c>
      <c r="H2099" s="2">
        <v>866411</v>
      </c>
      <c r="I2099">
        <v>0</v>
      </c>
      <c r="J2099" s="2">
        <v>866411</v>
      </c>
      <c r="K2099" s="2">
        <v>866.41</v>
      </c>
      <c r="L2099" s="2">
        <v>643619.6</v>
      </c>
      <c r="M2099" s="2">
        <v>222791.4</v>
      </c>
      <c r="N2099" s="2">
        <v>222.79</v>
      </c>
      <c r="O2099" s="3">
        <v>45611</v>
      </c>
      <c r="P2099" t="s">
        <v>76</v>
      </c>
      <c r="Q2099" t="s">
        <v>77</v>
      </c>
      <c r="R2099">
        <v>2024</v>
      </c>
      <c r="S2099" t="s">
        <v>581</v>
      </c>
      <c r="T2099" t="s">
        <v>97</v>
      </c>
      <c r="U2099" t="s">
        <v>37</v>
      </c>
    </row>
    <row r="2100" spans="1:21" x14ac:dyDescent="0.3">
      <c r="A2100" t="s">
        <v>21</v>
      </c>
      <c r="B2100" t="s">
        <v>580</v>
      </c>
      <c r="C2100" t="s">
        <v>56</v>
      </c>
      <c r="D2100" t="s">
        <v>158</v>
      </c>
      <c r="E2100" s="2">
        <v>1152.58</v>
      </c>
      <c r="F2100" s="2">
        <v>120</v>
      </c>
      <c r="G2100" s="2">
        <v>125</v>
      </c>
      <c r="H2100" s="2">
        <v>144072.5</v>
      </c>
      <c r="I2100">
        <v>14407.25</v>
      </c>
      <c r="J2100" s="2">
        <v>129665.25</v>
      </c>
      <c r="K2100" s="2">
        <v>129.66999999999999</v>
      </c>
      <c r="L2100" s="2">
        <v>138309.6</v>
      </c>
      <c r="M2100" s="2">
        <v>-8644.35</v>
      </c>
      <c r="N2100" s="2">
        <v>-8.64</v>
      </c>
      <c r="O2100" s="3">
        <v>45612</v>
      </c>
      <c r="P2100" t="s">
        <v>76</v>
      </c>
      <c r="Q2100" t="s">
        <v>77</v>
      </c>
      <c r="R2100">
        <v>2024</v>
      </c>
      <c r="S2100" t="s">
        <v>581</v>
      </c>
      <c r="T2100" t="s">
        <v>58</v>
      </c>
      <c r="U2100" t="s">
        <v>54</v>
      </c>
    </row>
    <row r="2101" spans="1:21" x14ac:dyDescent="0.3">
      <c r="A2101" t="s">
        <v>38</v>
      </c>
      <c r="B2101" t="s">
        <v>494</v>
      </c>
      <c r="C2101" t="s">
        <v>23</v>
      </c>
      <c r="D2101" t="s">
        <v>24</v>
      </c>
      <c r="E2101" s="2">
        <v>683.61</v>
      </c>
      <c r="F2101" s="2">
        <v>5</v>
      </c>
      <c r="G2101" s="2">
        <v>300</v>
      </c>
      <c r="H2101" s="2">
        <v>205083</v>
      </c>
      <c r="I2101">
        <v>0</v>
      </c>
      <c r="J2101" s="2">
        <v>205083</v>
      </c>
      <c r="K2101" s="2">
        <v>205.08</v>
      </c>
      <c r="L2101" s="2">
        <v>3418.05</v>
      </c>
      <c r="M2101" s="2">
        <v>201664.95</v>
      </c>
      <c r="N2101" s="2">
        <v>201.66</v>
      </c>
      <c r="O2101" s="3">
        <v>45612</v>
      </c>
      <c r="P2101" t="s">
        <v>76</v>
      </c>
      <c r="Q2101" t="s">
        <v>77</v>
      </c>
      <c r="R2101">
        <v>2024</v>
      </c>
      <c r="S2101" t="s">
        <v>495</v>
      </c>
      <c r="T2101" t="s">
        <v>28</v>
      </c>
      <c r="U2101" t="s">
        <v>41</v>
      </c>
    </row>
    <row r="2102" spans="1:21" x14ac:dyDescent="0.3">
      <c r="A2102" t="s">
        <v>47</v>
      </c>
      <c r="B2102" t="s">
        <v>468</v>
      </c>
      <c r="C2102" t="s">
        <v>56</v>
      </c>
      <c r="D2102" t="s">
        <v>68</v>
      </c>
      <c r="E2102" s="2">
        <v>1519.15</v>
      </c>
      <c r="F2102" s="2">
        <v>120</v>
      </c>
      <c r="G2102" s="2">
        <v>12</v>
      </c>
      <c r="H2102" s="2">
        <v>18229.8</v>
      </c>
      <c r="I2102">
        <v>911.49</v>
      </c>
      <c r="J2102" s="2">
        <v>17318.310000000001</v>
      </c>
      <c r="K2102" s="2">
        <v>17.32</v>
      </c>
      <c r="L2102" s="2">
        <v>182298</v>
      </c>
      <c r="M2102" s="2">
        <v>-164979.69</v>
      </c>
      <c r="N2102" s="2">
        <v>-164.98</v>
      </c>
      <c r="O2102" s="3">
        <v>45613</v>
      </c>
      <c r="P2102" t="s">
        <v>76</v>
      </c>
      <c r="Q2102" t="s">
        <v>77</v>
      </c>
      <c r="R2102">
        <v>2024</v>
      </c>
      <c r="S2102" t="s">
        <v>469</v>
      </c>
      <c r="T2102" t="s">
        <v>58</v>
      </c>
      <c r="U2102" t="s">
        <v>41</v>
      </c>
    </row>
    <row r="2103" spans="1:21" x14ac:dyDescent="0.3">
      <c r="A2103" t="s">
        <v>47</v>
      </c>
      <c r="B2103" t="s">
        <v>474</v>
      </c>
      <c r="C2103" t="s">
        <v>56</v>
      </c>
      <c r="D2103" t="s">
        <v>158</v>
      </c>
      <c r="E2103" s="2">
        <v>1813.1</v>
      </c>
      <c r="F2103" s="2">
        <v>120</v>
      </c>
      <c r="G2103" s="2">
        <v>12</v>
      </c>
      <c r="H2103" s="2">
        <v>21757.200000000001</v>
      </c>
      <c r="I2103">
        <v>2175.7199999999998</v>
      </c>
      <c r="J2103" s="2">
        <v>19581.48</v>
      </c>
      <c r="K2103" s="2">
        <v>19.579999999999998</v>
      </c>
      <c r="L2103" s="2">
        <v>217572</v>
      </c>
      <c r="M2103" s="2">
        <v>-197990.52</v>
      </c>
      <c r="N2103" s="2">
        <v>-197.99</v>
      </c>
      <c r="O2103" s="3">
        <v>45613</v>
      </c>
      <c r="P2103" t="s">
        <v>76</v>
      </c>
      <c r="Q2103" t="s">
        <v>77</v>
      </c>
      <c r="R2103">
        <v>2024</v>
      </c>
      <c r="S2103" t="s">
        <v>475</v>
      </c>
      <c r="T2103" t="s">
        <v>58</v>
      </c>
      <c r="U2103" t="s">
        <v>51</v>
      </c>
    </row>
    <row r="2104" spans="1:21" x14ac:dyDescent="0.3">
      <c r="A2104" t="s">
        <v>38</v>
      </c>
      <c r="B2104" t="s">
        <v>420</v>
      </c>
      <c r="C2104" t="s">
        <v>56</v>
      </c>
      <c r="D2104" t="s">
        <v>24</v>
      </c>
      <c r="E2104" s="2">
        <v>831.08</v>
      </c>
      <c r="F2104" s="2">
        <v>120</v>
      </c>
      <c r="G2104" s="2">
        <v>300</v>
      </c>
      <c r="H2104" s="2">
        <v>249324</v>
      </c>
      <c r="I2104">
        <v>0</v>
      </c>
      <c r="J2104" s="2">
        <v>249324</v>
      </c>
      <c r="K2104" s="2">
        <v>249.32</v>
      </c>
      <c r="L2104" s="2">
        <v>99729.600000000006</v>
      </c>
      <c r="M2104" s="2">
        <v>149594.4</v>
      </c>
      <c r="N2104" s="2">
        <v>149.59</v>
      </c>
      <c r="O2104" s="3">
        <v>45613</v>
      </c>
      <c r="P2104" t="s">
        <v>76</v>
      </c>
      <c r="Q2104" t="s">
        <v>77</v>
      </c>
      <c r="R2104">
        <v>2024</v>
      </c>
      <c r="S2104" t="s">
        <v>421</v>
      </c>
      <c r="T2104" t="s">
        <v>58</v>
      </c>
      <c r="U2104" t="s">
        <v>41</v>
      </c>
    </row>
    <row r="2105" spans="1:21" x14ac:dyDescent="0.3">
      <c r="A2105" t="s">
        <v>38</v>
      </c>
      <c r="B2105" t="s">
        <v>516</v>
      </c>
      <c r="C2105" t="s">
        <v>32</v>
      </c>
      <c r="D2105" t="s">
        <v>228</v>
      </c>
      <c r="E2105" s="2">
        <v>557.36</v>
      </c>
      <c r="F2105" s="2">
        <v>10</v>
      </c>
      <c r="G2105" s="2">
        <v>300</v>
      </c>
      <c r="H2105" s="2">
        <v>167208</v>
      </c>
      <c r="I2105">
        <v>25081.200000000001</v>
      </c>
      <c r="J2105" s="2">
        <v>142126.79999999999</v>
      </c>
      <c r="K2105" s="2">
        <v>142.13</v>
      </c>
      <c r="L2105" s="2">
        <v>5573.6</v>
      </c>
      <c r="M2105" s="2">
        <v>136553.20000000001</v>
      </c>
      <c r="N2105" s="2">
        <v>136.55000000000001</v>
      </c>
      <c r="O2105" s="3">
        <v>45613</v>
      </c>
      <c r="P2105" t="s">
        <v>76</v>
      </c>
      <c r="Q2105" t="s">
        <v>77</v>
      </c>
      <c r="R2105">
        <v>2024</v>
      </c>
      <c r="S2105" t="s">
        <v>517</v>
      </c>
      <c r="T2105" t="s">
        <v>36</v>
      </c>
      <c r="U2105" t="s">
        <v>65</v>
      </c>
    </row>
    <row r="2106" spans="1:21" x14ac:dyDescent="0.3">
      <c r="A2106" t="s">
        <v>21</v>
      </c>
      <c r="B2106" t="s">
        <v>350</v>
      </c>
      <c r="C2106" t="s">
        <v>67</v>
      </c>
      <c r="D2106" t="s">
        <v>228</v>
      </c>
      <c r="E2106" s="2">
        <v>2919.17</v>
      </c>
      <c r="F2106" s="2">
        <v>3</v>
      </c>
      <c r="G2106" s="2">
        <v>125</v>
      </c>
      <c r="H2106" s="2">
        <v>364896.25</v>
      </c>
      <c r="I2106">
        <v>54734.44</v>
      </c>
      <c r="J2106" s="2">
        <v>310161.81</v>
      </c>
      <c r="K2106" s="2">
        <v>310.16000000000003</v>
      </c>
      <c r="L2106" s="2">
        <v>8757.51</v>
      </c>
      <c r="M2106" s="2">
        <v>301404.3</v>
      </c>
      <c r="N2106" s="2">
        <v>301.39999999999998</v>
      </c>
      <c r="O2106" s="3">
        <v>45613</v>
      </c>
      <c r="P2106" t="s">
        <v>76</v>
      </c>
      <c r="Q2106" t="s">
        <v>77</v>
      </c>
      <c r="R2106">
        <v>2024</v>
      </c>
      <c r="S2106" t="s">
        <v>351</v>
      </c>
      <c r="T2106" t="s">
        <v>70</v>
      </c>
      <c r="U2106" t="s">
        <v>51</v>
      </c>
    </row>
    <row r="2107" spans="1:21" x14ac:dyDescent="0.3">
      <c r="A2107" t="s">
        <v>21</v>
      </c>
      <c r="B2107" t="s">
        <v>516</v>
      </c>
      <c r="C2107" t="s">
        <v>56</v>
      </c>
      <c r="D2107" t="s">
        <v>68</v>
      </c>
      <c r="E2107" s="2">
        <v>1363.74</v>
      </c>
      <c r="F2107" s="2">
        <v>120</v>
      </c>
      <c r="G2107" s="2">
        <v>125</v>
      </c>
      <c r="H2107" s="2">
        <v>170467.5</v>
      </c>
      <c r="I2107">
        <v>8523.3799999999992</v>
      </c>
      <c r="J2107" s="2">
        <v>161944.12</v>
      </c>
      <c r="K2107" s="2">
        <v>161.94</v>
      </c>
      <c r="L2107" s="2">
        <v>163648.79999999999</v>
      </c>
      <c r="M2107" s="2">
        <v>-1704.68</v>
      </c>
      <c r="N2107" s="2">
        <v>-1.7</v>
      </c>
      <c r="O2107" s="3">
        <v>45613</v>
      </c>
      <c r="P2107" t="s">
        <v>76</v>
      </c>
      <c r="Q2107" t="s">
        <v>77</v>
      </c>
      <c r="R2107">
        <v>2024</v>
      </c>
      <c r="S2107" t="s">
        <v>517</v>
      </c>
      <c r="T2107" t="s">
        <v>58</v>
      </c>
      <c r="U2107" t="s">
        <v>59</v>
      </c>
    </row>
    <row r="2108" spans="1:21" x14ac:dyDescent="0.3">
      <c r="A2108" t="s">
        <v>38</v>
      </c>
      <c r="B2108" t="s">
        <v>522</v>
      </c>
      <c r="C2108" t="s">
        <v>61</v>
      </c>
      <c r="D2108" t="s">
        <v>228</v>
      </c>
      <c r="E2108" s="2">
        <v>585.03</v>
      </c>
      <c r="F2108" s="2">
        <v>250</v>
      </c>
      <c r="G2108" s="2">
        <v>300</v>
      </c>
      <c r="H2108" s="2">
        <v>175509</v>
      </c>
      <c r="I2108">
        <v>26326.35</v>
      </c>
      <c r="J2108" s="2">
        <v>149182.65</v>
      </c>
      <c r="K2108" s="2">
        <v>149.18</v>
      </c>
      <c r="L2108" s="2">
        <v>146257.5</v>
      </c>
      <c r="M2108" s="2">
        <v>2925.15</v>
      </c>
      <c r="N2108" s="2">
        <v>2.93</v>
      </c>
      <c r="O2108" s="3">
        <v>45615</v>
      </c>
      <c r="P2108" t="s">
        <v>76</v>
      </c>
      <c r="Q2108" t="s">
        <v>77</v>
      </c>
      <c r="R2108">
        <v>2024</v>
      </c>
      <c r="S2108" t="s">
        <v>523</v>
      </c>
      <c r="T2108" t="s">
        <v>64</v>
      </c>
      <c r="U2108" t="s">
        <v>59</v>
      </c>
    </row>
    <row r="2109" spans="1:21" x14ac:dyDescent="0.3">
      <c r="A2109" t="s">
        <v>30</v>
      </c>
      <c r="B2109" t="s">
        <v>432</v>
      </c>
      <c r="C2109" t="s">
        <v>95</v>
      </c>
      <c r="D2109" t="s">
        <v>68</v>
      </c>
      <c r="E2109" s="2">
        <v>1074.78</v>
      </c>
      <c r="F2109" s="2">
        <v>260</v>
      </c>
      <c r="G2109" s="2">
        <v>15</v>
      </c>
      <c r="H2109" s="2">
        <v>16121.7</v>
      </c>
      <c r="I2109">
        <v>806.09</v>
      </c>
      <c r="J2109" s="2">
        <v>15315.61</v>
      </c>
      <c r="K2109" s="2">
        <v>15.32</v>
      </c>
      <c r="L2109" s="2">
        <v>279442.8</v>
      </c>
      <c r="M2109" s="2">
        <v>-264127.19</v>
      </c>
      <c r="N2109" s="2">
        <v>-264.13</v>
      </c>
      <c r="O2109" s="3">
        <v>45615</v>
      </c>
      <c r="P2109" t="s">
        <v>76</v>
      </c>
      <c r="Q2109" t="s">
        <v>77</v>
      </c>
      <c r="R2109">
        <v>2024</v>
      </c>
      <c r="S2109" t="s">
        <v>433</v>
      </c>
      <c r="T2109" t="s">
        <v>97</v>
      </c>
      <c r="U2109" t="s">
        <v>65</v>
      </c>
    </row>
    <row r="2110" spans="1:21" x14ac:dyDescent="0.3">
      <c r="A2110" t="s">
        <v>47</v>
      </c>
      <c r="B2110" t="s">
        <v>480</v>
      </c>
      <c r="C2110" t="s">
        <v>61</v>
      </c>
      <c r="D2110" t="s">
        <v>68</v>
      </c>
      <c r="E2110" s="2">
        <v>1076.94</v>
      </c>
      <c r="F2110" s="2">
        <v>250</v>
      </c>
      <c r="G2110" s="2">
        <v>12</v>
      </c>
      <c r="H2110" s="2">
        <v>12923.28</v>
      </c>
      <c r="I2110">
        <v>646.16</v>
      </c>
      <c r="J2110" s="2">
        <v>12277.12</v>
      </c>
      <c r="K2110" s="2">
        <v>12.28</v>
      </c>
      <c r="L2110" s="2">
        <v>269235</v>
      </c>
      <c r="M2110" s="2">
        <v>-256957.88</v>
      </c>
      <c r="N2110" s="2">
        <v>-256.95999999999998</v>
      </c>
      <c r="O2110" s="3">
        <v>45615</v>
      </c>
      <c r="P2110" t="s">
        <v>76</v>
      </c>
      <c r="Q2110" t="s">
        <v>77</v>
      </c>
      <c r="R2110">
        <v>2024</v>
      </c>
      <c r="S2110" t="s">
        <v>481</v>
      </c>
      <c r="T2110" t="s">
        <v>64</v>
      </c>
      <c r="U2110" t="s">
        <v>59</v>
      </c>
    </row>
    <row r="2111" spans="1:21" x14ac:dyDescent="0.3">
      <c r="A2111" t="s">
        <v>47</v>
      </c>
      <c r="B2111" t="s">
        <v>440</v>
      </c>
      <c r="C2111" t="s">
        <v>95</v>
      </c>
      <c r="D2111" t="s">
        <v>68</v>
      </c>
      <c r="E2111" s="2">
        <v>1554.64</v>
      </c>
      <c r="F2111" s="2">
        <v>260</v>
      </c>
      <c r="G2111" s="2">
        <v>12</v>
      </c>
      <c r="H2111" s="2">
        <v>18655.68</v>
      </c>
      <c r="I2111">
        <v>932.78</v>
      </c>
      <c r="J2111" s="2">
        <v>17722.900000000001</v>
      </c>
      <c r="K2111" s="2">
        <v>17.72</v>
      </c>
      <c r="L2111" s="2">
        <v>404206.4</v>
      </c>
      <c r="M2111" s="2">
        <v>-386483.5</v>
      </c>
      <c r="N2111" s="2">
        <v>-386.48</v>
      </c>
      <c r="O2111" s="3">
        <v>45615</v>
      </c>
      <c r="P2111" t="s">
        <v>76</v>
      </c>
      <c r="Q2111" t="s">
        <v>77</v>
      </c>
      <c r="R2111">
        <v>2024</v>
      </c>
      <c r="S2111" t="s">
        <v>441</v>
      </c>
      <c r="T2111" t="s">
        <v>97</v>
      </c>
      <c r="U2111" t="s">
        <v>46</v>
      </c>
    </row>
    <row r="2112" spans="1:21" x14ac:dyDescent="0.3">
      <c r="A2112" t="s">
        <v>21</v>
      </c>
      <c r="B2112" t="s">
        <v>380</v>
      </c>
      <c r="C2112" t="s">
        <v>32</v>
      </c>
      <c r="D2112" t="s">
        <v>24</v>
      </c>
      <c r="E2112" s="2">
        <v>1724.8</v>
      </c>
      <c r="F2112" s="2">
        <v>10</v>
      </c>
      <c r="G2112" s="2">
        <v>125</v>
      </c>
      <c r="H2112" s="2">
        <v>215600</v>
      </c>
      <c r="I2112">
        <v>0</v>
      </c>
      <c r="J2112" s="2">
        <v>215600</v>
      </c>
      <c r="K2112" s="2">
        <v>215.6</v>
      </c>
      <c r="L2112" s="2">
        <v>17248</v>
      </c>
      <c r="M2112" s="2">
        <v>198352</v>
      </c>
      <c r="N2112" s="2">
        <v>198.35</v>
      </c>
      <c r="O2112" s="3">
        <v>45617</v>
      </c>
      <c r="P2112" t="s">
        <v>76</v>
      </c>
      <c r="Q2112" t="s">
        <v>77</v>
      </c>
      <c r="R2112">
        <v>2024</v>
      </c>
      <c r="S2112" t="s">
        <v>381</v>
      </c>
      <c r="T2112" t="s">
        <v>36</v>
      </c>
      <c r="U2112" t="s">
        <v>65</v>
      </c>
    </row>
    <row r="2113" spans="1:21" x14ac:dyDescent="0.3">
      <c r="A2113" t="s">
        <v>21</v>
      </c>
      <c r="B2113" t="s">
        <v>354</v>
      </c>
      <c r="C2113" t="s">
        <v>23</v>
      </c>
      <c r="D2113" t="s">
        <v>158</v>
      </c>
      <c r="E2113" s="2">
        <v>1721.72</v>
      </c>
      <c r="F2113" s="2">
        <v>5</v>
      </c>
      <c r="G2113" s="2">
        <v>125</v>
      </c>
      <c r="H2113" s="2">
        <v>215215</v>
      </c>
      <c r="I2113">
        <v>21521.5</v>
      </c>
      <c r="J2113" s="2">
        <v>193693.5</v>
      </c>
      <c r="K2113" s="2">
        <v>193.69</v>
      </c>
      <c r="L2113" s="2">
        <v>8608.6</v>
      </c>
      <c r="M2113" s="2">
        <v>185084.9</v>
      </c>
      <c r="N2113" s="2">
        <v>185.08</v>
      </c>
      <c r="O2113" s="3">
        <v>45617</v>
      </c>
      <c r="P2113" t="s">
        <v>76</v>
      </c>
      <c r="Q2113" t="s">
        <v>77</v>
      </c>
      <c r="R2113">
        <v>2024</v>
      </c>
      <c r="S2113" t="s">
        <v>355</v>
      </c>
      <c r="T2113" t="s">
        <v>28</v>
      </c>
      <c r="U2113" t="s">
        <v>41</v>
      </c>
    </row>
    <row r="2114" spans="1:21" x14ac:dyDescent="0.3">
      <c r="A2114" t="s">
        <v>42</v>
      </c>
      <c r="B2114" t="s">
        <v>608</v>
      </c>
      <c r="C2114" t="s">
        <v>32</v>
      </c>
      <c r="D2114" t="s">
        <v>228</v>
      </c>
      <c r="E2114" s="2">
        <v>1727.49</v>
      </c>
      <c r="F2114" s="2">
        <v>10</v>
      </c>
      <c r="G2114" s="2">
        <v>350</v>
      </c>
      <c r="H2114" s="2">
        <v>604621.5</v>
      </c>
      <c r="I2114">
        <v>90693.22</v>
      </c>
      <c r="J2114" s="2">
        <v>513928.28</v>
      </c>
      <c r="K2114" s="2">
        <v>513.92999999999995</v>
      </c>
      <c r="L2114" s="2">
        <v>17274.900000000001</v>
      </c>
      <c r="M2114" s="2">
        <v>496653.38</v>
      </c>
      <c r="N2114" s="2">
        <v>496.65</v>
      </c>
      <c r="O2114" s="3">
        <v>45617</v>
      </c>
      <c r="P2114" t="s">
        <v>76</v>
      </c>
      <c r="Q2114" t="s">
        <v>77</v>
      </c>
      <c r="R2114">
        <v>2024</v>
      </c>
      <c r="S2114" t="s">
        <v>609</v>
      </c>
      <c r="T2114" t="s">
        <v>36</v>
      </c>
      <c r="U2114" t="s">
        <v>46</v>
      </c>
    </row>
    <row r="2115" spans="1:21" x14ac:dyDescent="0.3">
      <c r="A2115" t="s">
        <v>30</v>
      </c>
      <c r="B2115" t="s">
        <v>486</v>
      </c>
      <c r="C2115" t="s">
        <v>23</v>
      </c>
      <c r="D2115" t="s">
        <v>68</v>
      </c>
      <c r="E2115" s="2">
        <v>1066.19</v>
      </c>
      <c r="F2115" s="2">
        <v>5</v>
      </c>
      <c r="G2115" s="2">
        <v>15</v>
      </c>
      <c r="H2115" s="2">
        <v>15992.85</v>
      </c>
      <c r="I2115">
        <v>799.64</v>
      </c>
      <c r="J2115" s="2">
        <v>15193.21</v>
      </c>
      <c r="K2115" s="2">
        <v>15.19</v>
      </c>
      <c r="L2115" s="2">
        <v>5330.95</v>
      </c>
      <c r="M2115" s="2">
        <v>9862.26</v>
      </c>
      <c r="N2115" s="2">
        <v>9.86</v>
      </c>
      <c r="O2115" s="3">
        <v>45617</v>
      </c>
      <c r="P2115" t="s">
        <v>76</v>
      </c>
      <c r="Q2115" t="s">
        <v>77</v>
      </c>
      <c r="R2115">
        <v>2024</v>
      </c>
      <c r="S2115" t="s">
        <v>487</v>
      </c>
      <c r="T2115" t="s">
        <v>28</v>
      </c>
      <c r="U2115" t="s">
        <v>29</v>
      </c>
    </row>
    <row r="2116" spans="1:21" x14ac:dyDescent="0.3">
      <c r="A2116" t="s">
        <v>38</v>
      </c>
      <c r="B2116" t="s">
        <v>488</v>
      </c>
      <c r="C2116" t="s">
        <v>23</v>
      </c>
      <c r="D2116" t="s">
        <v>24</v>
      </c>
      <c r="E2116" s="2">
        <v>730.2</v>
      </c>
      <c r="F2116" s="2">
        <v>5</v>
      </c>
      <c r="G2116" s="2">
        <v>300</v>
      </c>
      <c r="H2116" s="2">
        <v>219060</v>
      </c>
      <c r="I2116">
        <v>0</v>
      </c>
      <c r="J2116" s="2">
        <v>219060</v>
      </c>
      <c r="K2116" s="2">
        <v>219.06</v>
      </c>
      <c r="L2116" s="2">
        <v>3651</v>
      </c>
      <c r="M2116" s="2">
        <v>215409</v>
      </c>
      <c r="N2116" s="2">
        <v>215.41</v>
      </c>
      <c r="O2116" s="3">
        <v>45618</v>
      </c>
      <c r="P2116" t="s">
        <v>76</v>
      </c>
      <c r="Q2116" t="s">
        <v>77</v>
      </c>
      <c r="R2116">
        <v>2024</v>
      </c>
      <c r="S2116" t="s">
        <v>489</v>
      </c>
      <c r="T2116" t="s">
        <v>28</v>
      </c>
      <c r="U2116" t="s">
        <v>37</v>
      </c>
    </row>
    <row r="2117" spans="1:21" x14ac:dyDescent="0.3">
      <c r="A2117" t="s">
        <v>47</v>
      </c>
      <c r="B2117" t="s">
        <v>396</v>
      </c>
      <c r="C2117" t="s">
        <v>32</v>
      </c>
      <c r="D2117" t="s">
        <v>24</v>
      </c>
      <c r="E2117" s="2">
        <v>720.33</v>
      </c>
      <c r="F2117" s="2">
        <v>10</v>
      </c>
      <c r="G2117" s="2">
        <v>12</v>
      </c>
      <c r="H2117" s="2">
        <v>8643.9599999999991</v>
      </c>
      <c r="I2117">
        <v>0</v>
      </c>
      <c r="J2117" s="2">
        <v>8643.9599999999991</v>
      </c>
      <c r="K2117" s="2">
        <v>8.64</v>
      </c>
      <c r="L2117" s="2">
        <v>7203.3</v>
      </c>
      <c r="M2117" s="2">
        <v>1440.66</v>
      </c>
      <c r="N2117" s="2">
        <v>1.44</v>
      </c>
      <c r="O2117" s="3">
        <v>45618</v>
      </c>
      <c r="P2117" t="s">
        <v>76</v>
      </c>
      <c r="Q2117" t="s">
        <v>77</v>
      </c>
      <c r="R2117">
        <v>2024</v>
      </c>
      <c r="S2117" t="s">
        <v>397</v>
      </c>
      <c r="T2117" t="s">
        <v>36</v>
      </c>
      <c r="U2117" t="s">
        <v>41</v>
      </c>
    </row>
    <row r="2118" spans="1:21" x14ac:dyDescent="0.3">
      <c r="A2118" t="s">
        <v>30</v>
      </c>
      <c r="B2118" t="s">
        <v>400</v>
      </c>
      <c r="C2118" t="s">
        <v>23</v>
      </c>
      <c r="D2118" t="s">
        <v>24</v>
      </c>
      <c r="E2118" s="2">
        <v>1353.77</v>
      </c>
      <c r="F2118" s="2">
        <v>5</v>
      </c>
      <c r="G2118" s="2">
        <v>15</v>
      </c>
      <c r="H2118" s="2">
        <v>20306.55</v>
      </c>
      <c r="I2118">
        <v>0</v>
      </c>
      <c r="J2118" s="2">
        <v>20306.55</v>
      </c>
      <c r="K2118" s="2">
        <v>20.309999999999999</v>
      </c>
      <c r="L2118" s="2">
        <v>6768.85</v>
      </c>
      <c r="M2118" s="2">
        <v>13537.7</v>
      </c>
      <c r="N2118" s="2">
        <v>13.54</v>
      </c>
      <c r="O2118" s="3">
        <v>45618</v>
      </c>
      <c r="P2118" t="s">
        <v>76</v>
      </c>
      <c r="Q2118" t="s">
        <v>77</v>
      </c>
      <c r="R2118">
        <v>2024</v>
      </c>
      <c r="S2118" t="s">
        <v>401</v>
      </c>
      <c r="T2118" t="s">
        <v>28</v>
      </c>
      <c r="U2118" t="s">
        <v>59</v>
      </c>
    </row>
    <row r="2119" spans="1:21" x14ac:dyDescent="0.3">
      <c r="A2119" t="s">
        <v>30</v>
      </c>
      <c r="B2119" t="s">
        <v>566</v>
      </c>
      <c r="C2119" t="s">
        <v>61</v>
      </c>
      <c r="D2119" t="s">
        <v>68</v>
      </c>
      <c r="E2119" s="2">
        <v>1622.16</v>
      </c>
      <c r="F2119" s="2">
        <v>250</v>
      </c>
      <c r="G2119" s="2">
        <v>15</v>
      </c>
      <c r="H2119" s="2">
        <v>24332.400000000001</v>
      </c>
      <c r="I2119">
        <v>1216.6199999999999</v>
      </c>
      <c r="J2119" s="2">
        <v>23115.78</v>
      </c>
      <c r="K2119" s="2">
        <v>23.12</v>
      </c>
      <c r="L2119" s="2">
        <v>405540</v>
      </c>
      <c r="M2119" s="2">
        <v>-382424.22</v>
      </c>
      <c r="N2119" s="2">
        <v>-382.42</v>
      </c>
      <c r="O2119" s="3">
        <v>45619</v>
      </c>
      <c r="P2119" t="s">
        <v>76</v>
      </c>
      <c r="Q2119" t="s">
        <v>77</v>
      </c>
      <c r="R2119">
        <v>2024</v>
      </c>
      <c r="S2119" t="s">
        <v>567</v>
      </c>
      <c r="T2119" t="s">
        <v>64</v>
      </c>
      <c r="U2119" t="s">
        <v>51</v>
      </c>
    </row>
    <row r="2120" spans="1:21" x14ac:dyDescent="0.3">
      <c r="A2120" t="s">
        <v>42</v>
      </c>
      <c r="B2120" t="s">
        <v>560</v>
      </c>
      <c r="C2120" t="s">
        <v>95</v>
      </c>
      <c r="D2120" t="s">
        <v>158</v>
      </c>
      <c r="E2120" s="2">
        <v>2331.92</v>
      </c>
      <c r="F2120" s="2">
        <v>260</v>
      </c>
      <c r="G2120" s="2">
        <v>350</v>
      </c>
      <c r="H2120" s="2">
        <v>816172</v>
      </c>
      <c r="I2120">
        <v>81617.2</v>
      </c>
      <c r="J2120" s="2">
        <v>734554.8</v>
      </c>
      <c r="K2120" s="2">
        <v>734.55</v>
      </c>
      <c r="L2120" s="2">
        <v>606299.19999999995</v>
      </c>
      <c r="M2120" s="2">
        <v>128255.6</v>
      </c>
      <c r="N2120" s="2">
        <v>128.26</v>
      </c>
      <c r="O2120" s="3">
        <v>45619</v>
      </c>
      <c r="P2120" t="s">
        <v>76</v>
      </c>
      <c r="Q2120" t="s">
        <v>77</v>
      </c>
      <c r="R2120">
        <v>2024</v>
      </c>
      <c r="S2120" t="s">
        <v>561</v>
      </c>
      <c r="T2120" t="s">
        <v>97</v>
      </c>
      <c r="U2120" t="s">
        <v>29</v>
      </c>
    </row>
    <row r="2121" spans="1:21" x14ac:dyDescent="0.3">
      <c r="A2121" t="s">
        <v>21</v>
      </c>
      <c r="B2121" t="s">
        <v>426</v>
      </c>
      <c r="C2121" t="s">
        <v>32</v>
      </c>
      <c r="D2121" t="s">
        <v>24</v>
      </c>
      <c r="E2121" s="2">
        <v>2762.31</v>
      </c>
      <c r="F2121" s="2">
        <v>10</v>
      </c>
      <c r="G2121" s="2">
        <v>125</v>
      </c>
      <c r="H2121" s="2">
        <v>345288.75</v>
      </c>
      <c r="I2121">
        <v>0</v>
      </c>
      <c r="J2121" s="2">
        <v>345288.75</v>
      </c>
      <c r="K2121" s="2">
        <v>345.29</v>
      </c>
      <c r="L2121" s="2">
        <v>27623.1</v>
      </c>
      <c r="M2121" s="2">
        <v>317665.65000000002</v>
      </c>
      <c r="N2121" s="2">
        <v>317.67</v>
      </c>
      <c r="O2121" s="3">
        <v>45620</v>
      </c>
      <c r="P2121" t="s">
        <v>76</v>
      </c>
      <c r="Q2121" t="s">
        <v>77</v>
      </c>
      <c r="R2121">
        <v>2024</v>
      </c>
      <c r="S2121" t="s">
        <v>427</v>
      </c>
      <c r="T2121" t="s">
        <v>36</v>
      </c>
      <c r="U2121" t="s">
        <v>29</v>
      </c>
    </row>
    <row r="2122" spans="1:21" x14ac:dyDescent="0.3">
      <c r="A2122" t="s">
        <v>47</v>
      </c>
      <c r="B2122" t="s">
        <v>390</v>
      </c>
      <c r="C2122" t="s">
        <v>32</v>
      </c>
      <c r="D2122" t="s">
        <v>24</v>
      </c>
      <c r="E2122" s="2">
        <v>1094.5899999999999</v>
      </c>
      <c r="F2122" s="2">
        <v>10</v>
      </c>
      <c r="G2122" s="2">
        <v>12</v>
      </c>
      <c r="H2122" s="2">
        <v>13135.08</v>
      </c>
      <c r="I2122">
        <v>0</v>
      </c>
      <c r="J2122" s="2">
        <v>13135.08</v>
      </c>
      <c r="K2122" s="2">
        <v>13.14</v>
      </c>
      <c r="L2122" s="2">
        <v>10945.9</v>
      </c>
      <c r="M2122" s="2">
        <v>2189.1799999999998</v>
      </c>
      <c r="N2122" s="2">
        <v>2.19</v>
      </c>
      <c r="O2122" s="3">
        <v>45620</v>
      </c>
      <c r="P2122" t="s">
        <v>76</v>
      </c>
      <c r="Q2122" t="s">
        <v>77</v>
      </c>
      <c r="R2122">
        <v>2024</v>
      </c>
      <c r="S2122" t="s">
        <v>391</v>
      </c>
      <c r="T2122" t="s">
        <v>36</v>
      </c>
      <c r="U2122" t="s">
        <v>59</v>
      </c>
    </row>
    <row r="2123" spans="1:21" x14ac:dyDescent="0.3">
      <c r="A2123" t="s">
        <v>47</v>
      </c>
      <c r="B2123" t="s">
        <v>598</v>
      </c>
      <c r="C2123" t="s">
        <v>95</v>
      </c>
      <c r="D2123" t="s">
        <v>158</v>
      </c>
      <c r="E2123" s="2">
        <v>1878.73</v>
      </c>
      <c r="F2123" s="2">
        <v>260</v>
      </c>
      <c r="G2123" s="2">
        <v>12</v>
      </c>
      <c r="H2123" s="2">
        <v>22544.76</v>
      </c>
      <c r="I2123">
        <v>2254.48</v>
      </c>
      <c r="J2123" s="2">
        <v>20290.28</v>
      </c>
      <c r="K2123" s="2">
        <v>20.29</v>
      </c>
      <c r="L2123" s="2">
        <v>488469.8</v>
      </c>
      <c r="M2123" s="2">
        <v>-468179.52</v>
      </c>
      <c r="N2123" s="2">
        <v>-468.18</v>
      </c>
      <c r="O2123" s="3">
        <v>45620</v>
      </c>
      <c r="P2123" t="s">
        <v>76</v>
      </c>
      <c r="Q2123" t="s">
        <v>77</v>
      </c>
      <c r="R2123">
        <v>2024</v>
      </c>
      <c r="S2123" t="s">
        <v>599</v>
      </c>
      <c r="T2123" t="s">
        <v>97</v>
      </c>
      <c r="U2123" t="s">
        <v>51</v>
      </c>
    </row>
    <row r="2124" spans="1:21" x14ac:dyDescent="0.3">
      <c r="A2124" t="s">
        <v>42</v>
      </c>
      <c r="B2124" t="s">
        <v>616</v>
      </c>
      <c r="C2124" t="s">
        <v>32</v>
      </c>
      <c r="D2124" t="s">
        <v>158</v>
      </c>
      <c r="E2124" s="2">
        <v>3919.37</v>
      </c>
      <c r="F2124" s="2">
        <v>10</v>
      </c>
      <c r="G2124" s="2">
        <v>350</v>
      </c>
      <c r="H2124" s="2">
        <v>1371779.5</v>
      </c>
      <c r="I2124">
        <v>137177.95000000001</v>
      </c>
      <c r="J2124" s="2">
        <v>1234601.55</v>
      </c>
      <c r="K2124" s="2">
        <v>1234.5999999999999</v>
      </c>
      <c r="L2124" s="2">
        <v>39193.699999999997</v>
      </c>
      <c r="M2124" s="2">
        <v>1195407.8500000001</v>
      </c>
      <c r="N2124" s="2">
        <v>1195.4100000000001</v>
      </c>
      <c r="O2124" s="3">
        <v>45621</v>
      </c>
      <c r="P2124" t="s">
        <v>76</v>
      </c>
      <c r="Q2124" t="s">
        <v>77</v>
      </c>
      <c r="R2124">
        <v>2024</v>
      </c>
      <c r="S2124" t="s">
        <v>617</v>
      </c>
      <c r="T2124" t="s">
        <v>36</v>
      </c>
      <c r="U2124" t="s">
        <v>59</v>
      </c>
    </row>
    <row r="2125" spans="1:21" x14ac:dyDescent="0.3">
      <c r="A2125" t="s">
        <v>30</v>
      </c>
      <c r="B2125" t="s">
        <v>398</v>
      </c>
      <c r="C2125" t="s">
        <v>61</v>
      </c>
      <c r="D2125" t="s">
        <v>24</v>
      </c>
      <c r="E2125" s="2">
        <v>828.36</v>
      </c>
      <c r="F2125" s="2">
        <v>250</v>
      </c>
      <c r="G2125" s="2">
        <v>15</v>
      </c>
      <c r="H2125" s="2">
        <v>12425.4</v>
      </c>
      <c r="I2125">
        <v>0</v>
      </c>
      <c r="J2125" s="2">
        <v>12425.4</v>
      </c>
      <c r="K2125" s="2">
        <v>12.43</v>
      </c>
      <c r="L2125" s="2">
        <v>207090</v>
      </c>
      <c r="M2125" s="2">
        <v>-194664.6</v>
      </c>
      <c r="N2125" s="2">
        <v>-194.66</v>
      </c>
      <c r="O2125" s="3">
        <v>45621</v>
      </c>
      <c r="P2125" t="s">
        <v>76</v>
      </c>
      <c r="Q2125" t="s">
        <v>77</v>
      </c>
      <c r="R2125">
        <v>2024</v>
      </c>
      <c r="S2125" t="s">
        <v>399</v>
      </c>
      <c r="T2125" t="s">
        <v>64</v>
      </c>
      <c r="U2125" t="s">
        <v>41</v>
      </c>
    </row>
    <row r="2126" spans="1:21" x14ac:dyDescent="0.3">
      <c r="A2126" t="s">
        <v>47</v>
      </c>
      <c r="B2126" t="s">
        <v>448</v>
      </c>
      <c r="C2126" t="s">
        <v>23</v>
      </c>
      <c r="D2126" t="s">
        <v>228</v>
      </c>
      <c r="E2126" s="2">
        <v>1216.1199999999999</v>
      </c>
      <c r="F2126" s="2">
        <v>5</v>
      </c>
      <c r="G2126" s="2">
        <v>12</v>
      </c>
      <c r="H2126" s="2">
        <v>14593.44</v>
      </c>
      <c r="I2126">
        <v>2189.02</v>
      </c>
      <c r="J2126" s="2">
        <v>12404.42</v>
      </c>
      <c r="K2126" s="2">
        <v>12.4</v>
      </c>
      <c r="L2126" s="2">
        <v>6080.6</v>
      </c>
      <c r="M2126" s="2">
        <v>6323.82</v>
      </c>
      <c r="N2126" s="2">
        <v>6.32</v>
      </c>
      <c r="O2126" s="3">
        <v>45621</v>
      </c>
      <c r="P2126" t="s">
        <v>76</v>
      </c>
      <c r="Q2126" t="s">
        <v>77</v>
      </c>
      <c r="R2126">
        <v>2024</v>
      </c>
      <c r="S2126" t="s">
        <v>449</v>
      </c>
      <c r="T2126" t="s">
        <v>28</v>
      </c>
      <c r="U2126" t="s">
        <v>59</v>
      </c>
    </row>
    <row r="2127" spans="1:21" x14ac:dyDescent="0.3">
      <c r="A2127" t="s">
        <v>30</v>
      </c>
      <c r="B2127" t="s">
        <v>330</v>
      </c>
      <c r="C2127" t="s">
        <v>23</v>
      </c>
      <c r="D2127" t="s">
        <v>158</v>
      </c>
      <c r="E2127" s="2">
        <v>1469.97</v>
      </c>
      <c r="F2127" s="2">
        <v>5</v>
      </c>
      <c r="G2127" s="2">
        <v>15</v>
      </c>
      <c r="H2127" s="2">
        <v>22049.55</v>
      </c>
      <c r="I2127">
        <v>2204.9499999999998</v>
      </c>
      <c r="J2127" s="2">
        <v>19844.599999999999</v>
      </c>
      <c r="K2127" s="2">
        <v>19.84</v>
      </c>
      <c r="L2127" s="2">
        <v>7349.85</v>
      </c>
      <c r="M2127" s="2">
        <v>12494.75</v>
      </c>
      <c r="N2127" s="2">
        <v>12.49</v>
      </c>
      <c r="O2127" s="3">
        <v>45621</v>
      </c>
      <c r="P2127" t="s">
        <v>76</v>
      </c>
      <c r="Q2127" t="s">
        <v>77</v>
      </c>
      <c r="R2127">
        <v>2024</v>
      </c>
      <c r="S2127" t="s">
        <v>331</v>
      </c>
      <c r="T2127" t="s">
        <v>28</v>
      </c>
      <c r="U2127" t="s">
        <v>46</v>
      </c>
    </row>
    <row r="2128" spans="1:21" x14ac:dyDescent="0.3">
      <c r="A2128" t="s">
        <v>21</v>
      </c>
      <c r="B2128" t="s">
        <v>524</v>
      </c>
      <c r="C2128" t="s">
        <v>23</v>
      </c>
      <c r="D2128" t="s">
        <v>24</v>
      </c>
      <c r="E2128" s="2">
        <v>1725.4</v>
      </c>
      <c r="F2128" s="2">
        <v>5</v>
      </c>
      <c r="G2128" s="2">
        <v>125</v>
      </c>
      <c r="H2128" s="2">
        <v>215675</v>
      </c>
      <c r="I2128">
        <v>0</v>
      </c>
      <c r="J2128" s="2">
        <v>215675</v>
      </c>
      <c r="K2128" s="2">
        <v>215.68</v>
      </c>
      <c r="L2128" s="2">
        <v>8627</v>
      </c>
      <c r="M2128" s="2">
        <v>207048</v>
      </c>
      <c r="N2128" s="2">
        <v>207.05</v>
      </c>
      <c r="O2128" s="3">
        <v>45622</v>
      </c>
      <c r="P2128" t="s">
        <v>76</v>
      </c>
      <c r="Q2128" t="s">
        <v>77</v>
      </c>
      <c r="R2128">
        <v>2024</v>
      </c>
      <c r="S2128" t="s">
        <v>525</v>
      </c>
      <c r="T2128" t="s">
        <v>28</v>
      </c>
      <c r="U2128" t="s">
        <v>54</v>
      </c>
    </row>
    <row r="2129" spans="1:21" x14ac:dyDescent="0.3">
      <c r="A2129" t="s">
        <v>30</v>
      </c>
      <c r="B2129" t="s">
        <v>406</v>
      </c>
      <c r="C2129" t="s">
        <v>56</v>
      </c>
      <c r="D2129" t="s">
        <v>68</v>
      </c>
      <c r="E2129" s="2">
        <v>1312.35</v>
      </c>
      <c r="F2129" s="2">
        <v>120</v>
      </c>
      <c r="G2129" s="2">
        <v>15</v>
      </c>
      <c r="H2129" s="2">
        <v>19685.25</v>
      </c>
      <c r="I2129">
        <v>984.26</v>
      </c>
      <c r="J2129" s="2">
        <v>18700.990000000002</v>
      </c>
      <c r="K2129" s="2">
        <v>18.7</v>
      </c>
      <c r="L2129" s="2">
        <v>157482</v>
      </c>
      <c r="M2129" s="2">
        <v>-138781.01</v>
      </c>
      <c r="N2129" s="2">
        <v>-138.78</v>
      </c>
      <c r="O2129" s="3">
        <v>45622</v>
      </c>
      <c r="P2129" t="s">
        <v>76</v>
      </c>
      <c r="Q2129" t="s">
        <v>77</v>
      </c>
      <c r="R2129">
        <v>2024</v>
      </c>
      <c r="S2129" t="s">
        <v>407</v>
      </c>
      <c r="T2129" t="s">
        <v>58</v>
      </c>
      <c r="U2129" t="s">
        <v>37</v>
      </c>
    </row>
    <row r="2130" spans="1:21" x14ac:dyDescent="0.3">
      <c r="A2130" t="s">
        <v>47</v>
      </c>
      <c r="B2130" t="s">
        <v>546</v>
      </c>
      <c r="C2130" t="s">
        <v>23</v>
      </c>
      <c r="D2130" t="s">
        <v>158</v>
      </c>
      <c r="E2130" s="2">
        <v>781.62</v>
      </c>
      <c r="F2130" s="2">
        <v>5</v>
      </c>
      <c r="G2130" s="2">
        <v>12</v>
      </c>
      <c r="H2130" s="2">
        <v>9379.44</v>
      </c>
      <c r="I2130">
        <v>937.94</v>
      </c>
      <c r="J2130" s="2">
        <v>8441.5</v>
      </c>
      <c r="K2130" s="2">
        <v>8.44</v>
      </c>
      <c r="L2130" s="2">
        <v>3908.1</v>
      </c>
      <c r="M2130" s="2">
        <v>4533.3999999999996</v>
      </c>
      <c r="N2130" s="2">
        <v>4.53</v>
      </c>
      <c r="O2130" s="3">
        <v>45622</v>
      </c>
      <c r="P2130" t="s">
        <v>76</v>
      </c>
      <c r="Q2130" t="s">
        <v>77</v>
      </c>
      <c r="R2130">
        <v>2024</v>
      </c>
      <c r="S2130" t="s">
        <v>547</v>
      </c>
      <c r="T2130" t="s">
        <v>28</v>
      </c>
      <c r="U2130" t="s">
        <v>46</v>
      </c>
    </row>
    <row r="2131" spans="1:21" x14ac:dyDescent="0.3">
      <c r="A2131" t="s">
        <v>30</v>
      </c>
      <c r="B2131" t="s">
        <v>442</v>
      </c>
      <c r="C2131" t="s">
        <v>56</v>
      </c>
      <c r="D2131" t="s">
        <v>24</v>
      </c>
      <c r="E2131" s="2">
        <v>1964.99</v>
      </c>
      <c r="F2131" s="2">
        <v>120</v>
      </c>
      <c r="G2131" s="2">
        <v>15</v>
      </c>
      <c r="H2131" s="2">
        <v>29474.85</v>
      </c>
      <c r="I2131">
        <v>0</v>
      </c>
      <c r="J2131" s="2">
        <v>29474.85</v>
      </c>
      <c r="K2131" s="2">
        <v>29.47</v>
      </c>
      <c r="L2131" s="2">
        <v>235798.8</v>
      </c>
      <c r="M2131" s="2">
        <v>-206323.95</v>
      </c>
      <c r="N2131" s="2">
        <v>-206.32</v>
      </c>
      <c r="O2131" s="3">
        <v>45624</v>
      </c>
      <c r="P2131" t="s">
        <v>76</v>
      </c>
      <c r="Q2131" t="s">
        <v>77</v>
      </c>
      <c r="R2131">
        <v>2024</v>
      </c>
      <c r="S2131" t="s">
        <v>443</v>
      </c>
      <c r="T2131" t="s">
        <v>58</v>
      </c>
      <c r="U2131" t="s">
        <v>29</v>
      </c>
    </row>
    <row r="2132" spans="1:21" x14ac:dyDescent="0.3">
      <c r="A2132" t="s">
        <v>42</v>
      </c>
      <c r="B2132" t="s">
        <v>584</v>
      </c>
      <c r="C2132" t="s">
        <v>23</v>
      </c>
      <c r="D2132" t="s">
        <v>24</v>
      </c>
      <c r="E2132" s="2">
        <v>1943.74</v>
      </c>
      <c r="F2132" s="2">
        <v>5</v>
      </c>
      <c r="G2132" s="2">
        <v>350</v>
      </c>
      <c r="H2132" s="2">
        <v>680309</v>
      </c>
      <c r="I2132">
        <v>0</v>
      </c>
      <c r="J2132" s="2">
        <v>680309</v>
      </c>
      <c r="K2132" s="2">
        <v>680.31</v>
      </c>
      <c r="L2132" s="2">
        <v>9718.7000000000007</v>
      </c>
      <c r="M2132" s="2">
        <v>670590.30000000005</v>
      </c>
      <c r="N2132" s="2">
        <v>670.59</v>
      </c>
      <c r="O2132" s="3">
        <v>45624</v>
      </c>
      <c r="P2132" t="s">
        <v>76</v>
      </c>
      <c r="Q2132" t="s">
        <v>77</v>
      </c>
      <c r="R2132">
        <v>2024</v>
      </c>
      <c r="S2132" t="s">
        <v>585</v>
      </c>
      <c r="T2132" t="s">
        <v>28</v>
      </c>
      <c r="U2132" t="s">
        <v>51</v>
      </c>
    </row>
    <row r="2133" spans="1:21" x14ac:dyDescent="0.3">
      <c r="A2133" t="s">
        <v>38</v>
      </c>
      <c r="B2133" t="s">
        <v>552</v>
      </c>
      <c r="C2133" t="s">
        <v>56</v>
      </c>
      <c r="D2133" t="s">
        <v>228</v>
      </c>
      <c r="E2133" s="2">
        <v>600.16999999999996</v>
      </c>
      <c r="F2133" s="2">
        <v>120</v>
      </c>
      <c r="G2133" s="2">
        <v>300</v>
      </c>
      <c r="H2133" s="2">
        <v>180051</v>
      </c>
      <c r="I2133">
        <v>27007.65</v>
      </c>
      <c r="J2133" s="2">
        <v>153043.35</v>
      </c>
      <c r="K2133" s="2">
        <v>153.04</v>
      </c>
      <c r="L2133" s="2">
        <v>72020.399999999994</v>
      </c>
      <c r="M2133" s="2">
        <v>81022.95</v>
      </c>
      <c r="N2133" s="2">
        <v>81.02</v>
      </c>
      <c r="O2133" s="3">
        <v>45625</v>
      </c>
      <c r="P2133" t="s">
        <v>76</v>
      </c>
      <c r="Q2133" t="s">
        <v>77</v>
      </c>
      <c r="R2133">
        <v>2024</v>
      </c>
      <c r="S2133" t="s">
        <v>553</v>
      </c>
      <c r="T2133" t="s">
        <v>58</v>
      </c>
      <c r="U2133" t="s">
        <v>54</v>
      </c>
    </row>
    <row r="2134" spans="1:21" x14ac:dyDescent="0.3">
      <c r="A2134" t="s">
        <v>38</v>
      </c>
      <c r="B2134" t="s">
        <v>428</v>
      </c>
      <c r="C2134" t="s">
        <v>32</v>
      </c>
      <c r="D2134" t="s">
        <v>24</v>
      </c>
      <c r="E2134" s="2">
        <v>465.05</v>
      </c>
      <c r="F2134" s="2">
        <v>10</v>
      </c>
      <c r="G2134" s="2">
        <v>300</v>
      </c>
      <c r="H2134" s="2">
        <v>139515</v>
      </c>
      <c r="I2134">
        <v>0</v>
      </c>
      <c r="J2134" s="2">
        <v>139515</v>
      </c>
      <c r="K2134" s="2">
        <v>139.51</v>
      </c>
      <c r="L2134" s="2">
        <v>4650.5</v>
      </c>
      <c r="M2134" s="2">
        <v>134864.5</v>
      </c>
      <c r="N2134" s="2">
        <v>134.86000000000001</v>
      </c>
      <c r="O2134" s="3">
        <v>45625</v>
      </c>
      <c r="P2134" t="s">
        <v>76</v>
      </c>
      <c r="Q2134" t="s">
        <v>77</v>
      </c>
      <c r="R2134">
        <v>2024</v>
      </c>
      <c r="S2134" t="s">
        <v>429</v>
      </c>
      <c r="T2134" t="s">
        <v>36</v>
      </c>
      <c r="U2134" t="s">
        <v>37</v>
      </c>
    </row>
    <row r="2135" spans="1:21" x14ac:dyDescent="0.3">
      <c r="A2135" t="s">
        <v>30</v>
      </c>
      <c r="B2135" t="s">
        <v>446</v>
      </c>
      <c r="C2135" t="s">
        <v>23</v>
      </c>
      <c r="D2135" t="s">
        <v>228</v>
      </c>
      <c r="E2135" s="2">
        <v>1215.43</v>
      </c>
      <c r="F2135" s="2">
        <v>5</v>
      </c>
      <c r="G2135" s="2">
        <v>15</v>
      </c>
      <c r="H2135" s="2">
        <v>18231.45</v>
      </c>
      <c r="I2135">
        <v>2734.72</v>
      </c>
      <c r="J2135" s="2">
        <v>15496.73</v>
      </c>
      <c r="K2135" s="2">
        <v>15.5</v>
      </c>
      <c r="L2135" s="2">
        <v>6077.15</v>
      </c>
      <c r="M2135" s="2">
        <v>9419.58</v>
      </c>
      <c r="N2135" s="2">
        <v>9.42</v>
      </c>
      <c r="O2135" s="3">
        <v>45626</v>
      </c>
      <c r="P2135" t="s">
        <v>76</v>
      </c>
      <c r="Q2135" t="s">
        <v>77</v>
      </c>
      <c r="R2135">
        <v>2024</v>
      </c>
      <c r="S2135" t="s">
        <v>447</v>
      </c>
      <c r="T2135" t="s">
        <v>28</v>
      </c>
      <c r="U2135" t="s">
        <v>29</v>
      </c>
    </row>
    <row r="2136" spans="1:21" x14ac:dyDescent="0.3">
      <c r="A2136" t="s">
        <v>30</v>
      </c>
      <c r="B2136" t="s">
        <v>462</v>
      </c>
      <c r="C2136" t="s">
        <v>32</v>
      </c>
      <c r="D2136" t="s">
        <v>228</v>
      </c>
      <c r="E2136" s="2">
        <v>618.13</v>
      </c>
      <c r="F2136" s="2">
        <v>10</v>
      </c>
      <c r="G2136" s="2">
        <v>15</v>
      </c>
      <c r="H2136" s="2">
        <v>9271.9500000000007</v>
      </c>
      <c r="I2136">
        <v>1390.79</v>
      </c>
      <c r="J2136" s="2">
        <v>7881.16</v>
      </c>
      <c r="K2136" s="2">
        <v>7.88</v>
      </c>
      <c r="L2136" s="2">
        <v>6181.3</v>
      </c>
      <c r="M2136" s="2">
        <v>1699.86</v>
      </c>
      <c r="N2136" s="2">
        <v>1.7</v>
      </c>
      <c r="O2136" s="3">
        <v>45627</v>
      </c>
      <c r="P2136" t="s">
        <v>80</v>
      </c>
      <c r="Q2136" t="s">
        <v>77</v>
      </c>
      <c r="R2136">
        <v>2024</v>
      </c>
      <c r="S2136" t="s">
        <v>463</v>
      </c>
      <c r="T2136" t="s">
        <v>36</v>
      </c>
      <c r="U2136" t="s">
        <v>37</v>
      </c>
    </row>
    <row r="2137" spans="1:21" x14ac:dyDescent="0.3">
      <c r="A2137" t="s">
        <v>30</v>
      </c>
      <c r="B2137" t="s">
        <v>550</v>
      </c>
      <c r="C2137" t="s">
        <v>95</v>
      </c>
      <c r="D2137" t="s">
        <v>68</v>
      </c>
      <c r="E2137" s="2">
        <v>1653.24</v>
      </c>
      <c r="F2137" s="2">
        <v>260</v>
      </c>
      <c r="G2137" s="2">
        <v>15</v>
      </c>
      <c r="H2137" s="2">
        <v>24798.6</v>
      </c>
      <c r="I2137">
        <v>1239.93</v>
      </c>
      <c r="J2137" s="2">
        <v>23558.67</v>
      </c>
      <c r="K2137" s="2">
        <v>23.56</v>
      </c>
      <c r="L2137" s="2">
        <v>429842.4</v>
      </c>
      <c r="M2137" s="2">
        <v>-406283.73</v>
      </c>
      <c r="N2137" s="2">
        <v>-406.28</v>
      </c>
      <c r="O2137" s="3">
        <v>45627</v>
      </c>
      <c r="P2137" t="s">
        <v>80</v>
      </c>
      <c r="Q2137" t="s">
        <v>77</v>
      </c>
      <c r="R2137">
        <v>2024</v>
      </c>
      <c r="S2137" t="s">
        <v>551</v>
      </c>
      <c r="T2137" t="s">
        <v>97</v>
      </c>
      <c r="U2137" t="s">
        <v>41</v>
      </c>
    </row>
    <row r="2138" spans="1:21" x14ac:dyDescent="0.3">
      <c r="A2138" t="s">
        <v>47</v>
      </c>
      <c r="B2138" t="s">
        <v>446</v>
      </c>
      <c r="C2138" t="s">
        <v>95</v>
      </c>
      <c r="D2138" t="s">
        <v>158</v>
      </c>
      <c r="E2138" s="2">
        <v>1171.22</v>
      </c>
      <c r="F2138" s="2">
        <v>260</v>
      </c>
      <c r="G2138" s="2">
        <v>12</v>
      </c>
      <c r="H2138" s="2">
        <v>14054.64</v>
      </c>
      <c r="I2138">
        <v>1405.46</v>
      </c>
      <c r="J2138" s="2">
        <v>12649.18</v>
      </c>
      <c r="K2138" s="2">
        <v>12.65</v>
      </c>
      <c r="L2138" s="2">
        <v>304517.2</v>
      </c>
      <c r="M2138" s="2">
        <v>-291868.02</v>
      </c>
      <c r="N2138" s="2">
        <v>-291.87</v>
      </c>
      <c r="O2138" s="3">
        <v>45628</v>
      </c>
      <c r="P2138" t="s">
        <v>80</v>
      </c>
      <c r="Q2138" t="s">
        <v>77</v>
      </c>
      <c r="R2138">
        <v>2024</v>
      </c>
      <c r="S2138" t="s">
        <v>447</v>
      </c>
      <c r="T2138" t="s">
        <v>97</v>
      </c>
      <c r="U2138" t="s">
        <v>41</v>
      </c>
    </row>
    <row r="2139" spans="1:21" x14ac:dyDescent="0.3">
      <c r="A2139" t="s">
        <v>38</v>
      </c>
      <c r="B2139" t="s">
        <v>434</v>
      </c>
      <c r="C2139" t="s">
        <v>56</v>
      </c>
      <c r="D2139" t="s">
        <v>228</v>
      </c>
      <c r="E2139" s="2">
        <v>232.01</v>
      </c>
      <c r="F2139" s="2">
        <v>120</v>
      </c>
      <c r="G2139" s="2">
        <v>300</v>
      </c>
      <c r="H2139" s="2">
        <v>69603</v>
      </c>
      <c r="I2139">
        <v>10440.450000000001</v>
      </c>
      <c r="J2139" s="2">
        <v>59162.55</v>
      </c>
      <c r="K2139" s="2">
        <v>59.16</v>
      </c>
      <c r="L2139" s="2">
        <v>27841.200000000001</v>
      </c>
      <c r="M2139" s="2">
        <v>31321.35</v>
      </c>
      <c r="N2139" s="2">
        <v>31.32</v>
      </c>
      <c r="O2139" s="3">
        <v>45629</v>
      </c>
      <c r="P2139" t="s">
        <v>80</v>
      </c>
      <c r="Q2139" t="s">
        <v>77</v>
      </c>
      <c r="R2139">
        <v>2024</v>
      </c>
      <c r="S2139" t="s">
        <v>435</v>
      </c>
      <c r="T2139" t="s">
        <v>58</v>
      </c>
      <c r="U2139" t="s">
        <v>59</v>
      </c>
    </row>
    <row r="2140" spans="1:21" x14ac:dyDescent="0.3">
      <c r="A2140" t="s">
        <v>30</v>
      </c>
      <c r="B2140" t="s">
        <v>612</v>
      </c>
      <c r="C2140" t="s">
        <v>67</v>
      </c>
      <c r="D2140" t="s">
        <v>24</v>
      </c>
      <c r="E2140" s="2">
        <v>1937.02</v>
      </c>
      <c r="F2140" s="2">
        <v>3</v>
      </c>
      <c r="G2140" s="2">
        <v>15</v>
      </c>
      <c r="H2140" s="2">
        <v>29055.3</v>
      </c>
      <c r="I2140">
        <v>0</v>
      </c>
      <c r="J2140" s="2">
        <v>29055.3</v>
      </c>
      <c r="K2140" s="2">
        <v>29.06</v>
      </c>
      <c r="L2140" s="2">
        <v>5811.06</v>
      </c>
      <c r="M2140" s="2">
        <v>23244.240000000002</v>
      </c>
      <c r="N2140" s="2">
        <v>23.24</v>
      </c>
      <c r="O2140" s="3">
        <v>45629</v>
      </c>
      <c r="P2140" t="s">
        <v>80</v>
      </c>
      <c r="Q2140" t="s">
        <v>77</v>
      </c>
      <c r="R2140">
        <v>2024</v>
      </c>
      <c r="S2140" t="s">
        <v>613</v>
      </c>
      <c r="T2140" t="s">
        <v>70</v>
      </c>
      <c r="U2140" t="s">
        <v>65</v>
      </c>
    </row>
    <row r="2141" spans="1:21" x14ac:dyDescent="0.3">
      <c r="A2141" t="s">
        <v>21</v>
      </c>
      <c r="B2141" t="s">
        <v>600</v>
      </c>
      <c r="C2141" t="s">
        <v>32</v>
      </c>
      <c r="D2141" t="s">
        <v>158</v>
      </c>
      <c r="E2141" s="2">
        <v>2094.27</v>
      </c>
      <c r="F2141" s="2">
        <v>10</v>
      </c>
      <c r="G2141" s="2">
        <v>125</v>
      </c>
      <c r="H2141" s="2">
        <v>261783.75</v>
      </c>
      <c r="I2141">
        <v>26178.38</v>
      </c>
      <c r="J2141" s="2">
        <v>235605.37</v>
      </c>
      <c r="K2141" s="2">
        <v>235.61</v>
      </c>
      <c r="L2141" s="2">
        <v>20942.7</v>
      </c>
      <c r="M2141" s="2">
        <v>214662.67</v>
      </c>
      <c r="N2141" s="2">
        <v>214.66</v>
      </c>
      <c r="O2141" s="3">
        <v>45629</v>
      </c>
      <c r="P2141" t="s">
        <v>80</v>
      </c>
      <c r="Q2141" t="s">
        <v>77</v>
      </c>
      <c r="R2141">
        <v>2024</v>
      </c>
      <c r="S2141" t="s">
        <v>601</v>
      </c>
      <c r="T2141" t="s">
        <v>36</v>
      </c>
      <c r="U2141" t="s">
        <v>37</v>
      </c>
    </row>
    <row r="2142" spans="1:21" x14ac:dyDescent="0.3">
      <c r="A2142" t="s">
        <v>21</v>
      </c>
      <c r="B2142" t="s">
        <v>420</v>
      </c>
      <c r="C2142" t="s">
        <v>61</v>
      </c>
      <c r="D2142" t="s">
        <v>158</v>
      </c>
      <c r="E2142" s="2">
        <v>1339.44</v>
      </c>
      <c r="F2142" s="2">
        <v>250</v>
      </c>
      <c r="G2142" s="2">
        <v>125</v>
      </c>
      <c r="H2142" s="2">
        <v>167430</v>
      </c>
      <c r="I2142">
        <v>16743</v>
      </c>
      <c r="J2142" s="2">
        <v>150687</v>
      </c>
      <c r="K2142" s="2">
        <v>150.69</v>
      </c>
      <c r="L2142" s="2">
        <v>334860</v>
      </c>
      <c r="M2142" s="2">
        <v>-184173</v>
      </c>
      <c r="N2142" s="2">
        <v>-184.17</v>
      </c>
      <c r="O2142" s="3">
        <v>45629</v>
      </c>
      <c r="P2142" t="s">
        <v>80</v>
      </c>
      <c r="Q2142" t="s">
        <v>77</v>
      </c>
      <c r="R2142">
        <v>2024</v>
      </c>
      <c r="S2142" t="s">
        <v>421</v>
      </c>
      <c r="T2142" t="s">
        <v>64</v>
      </c>
      <c r="U2142" t="s">
        <v>51</v>
      </c>
    </row>
    <row r="2143" spans="1:21" x14ac:dyDescent="0.3">
      <c r="A2143" t="s">
        <v>21</v>
      </c>
      <c r="B2143" t="s">
        <v>466</v>
      </c>
      <c r="C2143" t="s">
        <v>56</v>
      </c>
      <c r="D2143" t="s">
        <v>158</v>
      </c>
      <c r="E2143" s="2">
        <v>1706.74</v>
      </c>
      <c r="F2143" s="2">
        <v>120</v>
      </c>
      <c r="G2143" s="2">
        <v>125</v>
      </c>
      <c r="H2143" s="2">
        <v>213342.5</v>
      </c>
      <c r="I2143">
        <v>21334.25</v>
      </c>
      <c r="J2143" s="2">
        <v>192008.25</v>
      </c>
      <c r="K2143" s="2">
        <v>192.01</v>
      </c>
      <c r="L2143" s="2">
        <v>204808.8</v>
      </c>
      <c r="M2143" s="2">
        <v>-12800.55</v>
      </c>
      <c r="N2143" s="2">
        <v>-12.8</v>
      </c>
      <c r="O2143" s="3">
        <v>45630</v>
      </c>
      <c r="P2143" t="s">
        <v>80</v>
      </c>
      <c r="Q2143" t="s">
        <v>77</v>
      </c>
      <c r="R2143">
        <v>2024</v>
      </c>
      <c r="S2143" t="s">
        <v>467</v>
      </c>
      <c r="T2143" t="s">
        <v>58</v>
      </c>
      <c r="U2143" t="s">
        <v>37</v>
      </c>
    </row>
    <row r="2144" spans="1:21" x14ac:dyDescent="0.3">
      <c r="A2144" t="s">
        <v>42</v>
      </c>
      <c r="B2144" t="s">
        <v>526</v>
      </c>
      <c r="C2144" t="s">
        <v>56</v>
      </c>
      <c r="D2144" t="s">
        <v>228</v>
      </c>
      <c r="E2144" s="2">
        <v>3935.45</v>
      </c>
      <c r="F2144" s="2">
        <v>120</v>
      </c>
      <c r="G2144" s="2">
        <v>350</v>
      </c>
      <c r="H2144" s="2">
        <v>1377407.5</v>
      </c>
      <c r="I2144">
        <v>206611.12</v>
      </c>
      <c r="J2144" s="2">
        <v>1170796.3799999999</v>
      </c>
      <c r="K2144" s="2">
        <v>1170.8</v>
      </c>
      <c r="L2144" s="2">
        <v>472254</v>
      </c>
      <c r="M2144" s="2">
        <v>698542.38</v>
      </c>
      <c r="N2144" s="2">
        <v>698.54</v>
      </c>
      <c r="O2144" s="3">
        <v>45630</v>
      </c>
      <c r="P2144" t="s">
        <v>80</v>
      </c>
      <c r="Q2144" t="s">
        <v>77</v>
      </c>
      <c r="R2144">
        <v>2024</v>
      </c>
      <c r="S2144" t="s">
        <v>527</v>
      </c>
      <c r="T2144" t="s">
        <v>58</v>
      </c>
      <c r="U2144" t="s">
        <v>65</v>
      </c>
    </row>
    <row r="2145" spans="1:21" x14ac:dyDescent="0.3">
      <c r="A2145" t="s">
        <v>21</v>
      </c>
      <c r="B2145" t="s">
        <v>332</v>
      </c>
      <c r="C2145" t="s">
        <v>67</v>
      </c>
      <c r="D2145" t="s">
        <v>228</v>
      </c>
      <c r="E2145" s="2">
        <v>1079.19</v>
      </c>
      <c r="F2145" s="2">
        <v>3</v>
      </c>
      <c r="G2145" s="2">
        <v>125</v>
      </c>
      <c r="H2145" s="2">
        <v>134898.75</v>
      </c>
      <c r="I2145">
        <v>20234.810000000001</v>
      </c>
      <c r="J2145" s="2">
        <v>114663.94</v>
      </c>
      <c r="K2145" s="2">
        <v>114.66</v>
      </c>
      <c r="L2145" s="2">
        <v>3237.57</v>
      </c>
      <c r="M2145" s="2">
        <v>111426.37</v>
      </c>
      <c r="N2145" s="2">
        <v>111.43</v>
      </c>
      <c r="O2145" s="3">
        <v>45630</v>
      </c>
      <c r="P2145" t="s">
        <v>80</v>
      </c>
      <c r="Q2145" t="s">
        <v>77</v>
      </c>
      <c r="R2145">
        <v>2024</v>
      </c>
      <c r="S2145" t="s">
        <v>333</v>
      </c>
      <c r="T2145" t="s">
        <v>70</v>
      </c>
      <c r="U2145" t="s">
        <v>51</v>
      </c>
    </row>
    <row r="2146" spans="1:21" x14ac:dyDescent="0.3">
      <c r="A2146" t="s">
        <v>42</v>
      </c>
      <c r="B2146" t="s">
        <v>502</v>
      </c>
      <c r="C2146" t="s">
        <v>67</v>
      </c>
      <c r="D2146" t="s">
        <v>68</v>
      </c>
      <c r="E2146" s="2">
        <v>2322.48</v>
      </c>
      <c r="F2146" s="2">
        <v>3</v>
      </c>
      <c r="G2146" s="2">
        <v>350</v>
      </c>
      <c r="H2146" s="2">
        <v>812868</v>
      </c>
      <c r="I2146">
        <v>40643.4</v>
      </c>
      <c r="J2146" s="2">
        <v>772224.6</v>
      </c>
      <c r="K2146" s="2">
        <v>772.22</v>
      </c>
      <c r="L2146" s="2">
        <v>6967.44</v>
      </c>
      <c r="M2146" s="2">
        <v>765257.16</v>
      </c>
      <c r="N2146" s="2">
        <v>765.26</v>
      </c>
      <c r="O2146" s="3">
        <v>45631</v>
      </c>
      <c r="P2146" t="s">
        <v>80</v>
      </c>
      <c r="Q2146" t="s">
        <v>77</v>
      </c>
      <c r="R2146">
        <v>2024</v>
      </c>
      <c r="S2146" t="s">
        <v>503</v>
      </c>
      <c r="T2146" t="s">
        <v>70</v>
      </c>
      <c r="U2146" t="s">
        <v>54</v>
      </c>
    </row>
    <row r="2147" spans="1:21" x14ac:dyDescent="0.3">
      <c r="A2147" t="s">
        <v>21</v>
      </c>
      <c r="B2147" t="s">
        <v>518</v>
      </c>
      <c r="C2147" t="s">
        <v>95</v>
      </c>
      <c r="D2147" t="s">
        <v>228</v>
      </c>
      <c r="E2147" s="2">
        <v>2011.88</v>
      </c>
      <c r="F2147" s="2">
        <v>260</v>
      </c>
      <c r="G2147" s="2">
        <v>125</v>
      </c>
      <c r="H2147" s="2">
        <v>251485</v>
      </c>
      <c r="I2147">
        <v>37722.75</v>
      </c>
      <c r="J2147" s="2">
        <v>213762.25</v>
      </c>
      <c r="K2147" s="2">
        <v>213.76</v>
      </c>
      <c r="L2147" s="2">
        <v>523088.8</v>
      </c>
      <c r="M2147" s="2">
        <v>-309326.55</v>
      </c>
      <c r="N2147" s="2">
        <v>-309.33</v>
      </c>
      <c r="O2147" s="3">
        <v>45632</v>
      </c>
      <c r="P2147" t="s">
        <v>80</v>
      </c>
      <c r="Q2147" t="s">
        <v>77</v>
      </c>
      <c r="R2147">
        <v>2024</v>
      </c>
      <c r="S2147" t="s">
        <v>519</v>
      </c>
      <c r="T2147" t="s">
        <v>97</v>
      </c>
      <c r="U2147" t="s">
        <v>51</v>
      </c>
    </row>
    <row r="2148" spans="1:21" x14ac:dyDescent="0.3">
      <c r="A2148" t="s">
        <v>47</v>
      </c>
      <c r="B2148" t="s">
        <v>360</v>
      </c>
      <c r="C2148" t="s">
        <v>95</v>
      </c>
      <c r="D2148" t="s">
        <v>24</v>
      </c>
      <c r="E2148" s="2">
        <v>1611.56</v>
      </c>
      <c r="F2148" s="2">
        <v>260</v>
      </c>
      <c r="G2148" s="2">
        <v>12</v>
      </c>
      <c r="H2148" s="2">
        <v>19338.72</v>
      </c>
      <c r="I2148">
        <v>0</v>
      </c>
      <c r="J2148" s="2">
        <v>19338.72</v>
      </c>
      <c r="K2148" s="2">
        <v>19.34</v>
      </c>
      <c r="L2148" s="2">
        <v>419005.6</v>
      </c>
      <c r="M2148" s="2">
        <v>-399666.88</v>
      </c>
      <c r="N2148" s="2">
        <v>-399.67</v>
      </c>
      <c r="O2148" s="3">
        <v>45632</v>
      </c>
      <c r="P2148" t="s">
        <v>80</v>
      </c>
      <c r="Q2148" t="s">
        <v>77</v>
      </c>
      <c r="R2148">
        <v>2024</v>
      </c>
      <c r="S2148" t="s">
        <v>361</v>
      </c>
      <c r="T2148" t="s">
        <v>97</v>
      </c>
      <c r="U2148" t="s">
        <v>46</v>
      </c>
    </row>
    <row r="2149" spans="1:21" x14ac:dyDescent="0.3">
      <c r="A2149" t="s">
        <v>21</v>
      </c>
      <c r="B2149" t="s">
        <v>448</v>
      </c>
      <c r="C2149" t="s">
        <v>32</v>
      </c>
      <c r="D2149" t="s">
        <v>24</v>
      </c>
      <c r="E2149" s="2">
        <v>1581.32</v>
      </c>
      <c r="F2149" s="2">
        <v>10</v>
      </c>
      <c r="G2149" s="2">
        <v>125</v>
      </c>
      <c r="H2149" s="2">
        <v>197665</v>
      </c>
      <c r="I2149">
        <v>0</v>
      </c>
      <c r="J2149" s="2">
        <v>197665</v>
      </c>
      <c r="K2149" s="2">
        <v>197.66</v>
      </c>
      <c r="L2149" s="2">
        <v>15813.2</v>
      </c>
      <c r="M2149" s="2">
        <v>181851.8</v>
      </c>
      <c r="N2149" s="2">
        <v>181.85</v>
      </c>
      <c r="O2149" s="3">
        <v>45633</v>
      </c>
      <c r="P2149" t="s">
        <v>80</v>
      </c>
      <c r="Q2149" t="s">
        <v>77</v>
      </c>
      <c r="R2149">
        <v>2024</v>
      </c>
      <c r="S2149" t="s">
        <v>449</v>
      </c>
      <c r="T2149" t="s">
        <v>36</v>
      </c>
      <c r="U2149" t="s">
        <v>41</v>
      </c>
    </row>
    <row r="2150" spans="1:21" x14ac:dyDescent="0.3">
      <c r="A2150" t="s">
        <v>42</v>
      </c>
      <c r="B2150" t="s">
        <v>582</v>
      </c>
      <c r="C2150" t="s">
        <v>23</v>
      </c>
      <c r="D2150" t="s">
        <v>68</v>
      </c>
      <c r="E2150" s="2">
        <v>2164.67</v>
      </c>
      <c r="F2150" s="2">
        <v>5</v>
      </c>
      <c r="G2150" s="2">
        <v>350</v>
      </c>
      <c r="H2150" s="2">
        <v>757634.5</v>
      </c>
      <c r="I2150">
        <v>37881.72</v>
      </c>
      <c r="J2150" s="2">
        <v>719752.78</v>
      </c>
      <c r="K2150" s="2">
        <v>719.75</v>
      </c>
      <c r="L2150" s="2">
        <v>10823.35</v>
      </c>
      <c r="M2150" s="2">
        <v>708929.43</v>
      </c>
      <c r="N2150" s="2">
        <v>708.93</v>
      </c>
      <c r="O2150" s="3">
        <v>45633</v>
      </c>
      <c r="P2150" t="s">
        <v>80</v>
      </c>
      <c r="Q2150" t="s">
        <v>77</v>
      </c>
      <c r="R2150">
        <v>2024</v>
      </c>
      <c r="S2150" t="s">
        <v>583</v>
      </c>
      <c r="T2150" t="s">
        <v>28</v>
      </c>
      <c r="U2150" t="s">
        <v>65</v>
      </c>
    </row>
    <row r="2151" spans="1:21" x14ac:dyDescent="0.3">
      <c r="A2151" t="s">
        <v>38</v>
      </c>
      <c r="B2151" t="s">
        <v>594</v>
      </c>
      <c r="C2151" t="s">
        <v>61</v>
      </c>
      <c r="D2151" t="s">
        <v>228</v>
      </c>
      <c r="E2151" s="2">
        <v>713.99</v>
      </c>
      <c r="F2151" s="2">
        <v>250</v>
      </c>
      <c r="G2151" s="2">
        <v>300</v>
      </c>
      <c r="H2151" s="2">
        <v>214197</v>
      </c>
      <c r="I2151">
        <v>32129.55</v>
      </c>
      <c r="J2151" s="2">
        <v>182067.45</v>
      </c>
      <c r="K2151" s="2">
        <v>182.07</v>
      </c>
      <c r="L2151" s="2">
        <v>178497.5</v>
      </c>
      <c r="M2151" s="2">
        <v>3569.95</v>
      </c>
      <c r="N2151" s="2">
        <v>3.57</v>
      </c>
      <c r="O2151" s="3">
        <v>45633</v>
      </c>
      <c r="P2151" t="s">
        <v>80</v>
      </c>
      <c r="Q2151" t="s">
        <v>77</v>
      </c>
      <c r="R2151">
        <v>2024</v>
      </c>
      <c r="S2151" t="s">
        <v>595</v>
      </c>
      <c r="T2151" t="s">
        <v>64</v>
      </c>
      <c r="U2151" t="s">
        <v>65</v>
      </c>
    </row>
    <row r="2152" spans="1:21" x14ac:dyDescent="0.3">
      <c r="A2152" t="s">
        <v>21</v>
      </c>
      <c r="B2152" t="s">
        <v>520</v>
      </c>
      <c r="C2152" t="s">
        <v>32</v>
      </c>
      <c r="D2152" t="s">
        <v>24</v>
      </c>
      <c r="E2152" s="2">
        <v>2834.92</v>
      </c>
      <c r="F2152" s="2">
        <v>10</v>
      </c>
      <c r="G2152" s="2">
        <v>125</v>
      </c>
      <c r="H2152" s="2">
        <v>354365</v>
      </c>
      <c r="I2152">
        <v>0</v>
      </c>
      <c r="J2152" s="2">
        <v>354365</v>
      </c>
      <c r="K2152" s="2">
        <v>354.37</v>
      </c>
      <c r="L2152" s="2">
        <v>28349.200000000001</v>
      </c>
      <c r="M2152" s="2">
        <v>326015.8</v>
      </c>
      <c r="N2152" s="2">
        <v>326.02</v>
      </c>
      <c r="O2152" s="3">
        <v>45633</v>
      </c>
      <c r="P2152" t="s">
        <v>80</v>
      </c>
      <c r="Q2152" t="s">
        <v>77</v>
      </c>
      <c r="R2152">
        <v>2024</v>
      </c>
      <c r="S2152" t="s">
        <v>521</v>
      </c>
      <c r="T2152" t="s">
        <v>36</v>
      </c>
      <c r="U2152" t="s">
        <v>59</v>
      </c>
    </row>
    <row r="2153" spans="1:21" x14ac:dyDescent="0.3">
      <c r="A2153" t="s">
        <v>30</v>
      </c>
      <c r="B2153" t="s">
        <v>370</v>
      </c>
      <c r="C2153" t="s">
        <v>61</v>
      </c>
      <c r="D2153" t="s">
        <v>158</v>
      </c>
      <c r="E2153" s="2">
        <v>596.71</v>
      </c>
      <c r="F2153" s="2">
        <v>250</v>
      </c>
      <c r="G2153" s="2">
        <v>15</v>
      </c>
      <c r="H2153" s="2">
        <v>8950.65</v>
      </c>
      <c r="I2153">
        <v>895.07</v>
      </c>
      <c r="J2153" s="2">
        <v>8055.58</v>
      </c>
      <c r="K2153" s="2">
        <v>8.06</v>
      </c>
      <c r="L2153" s="2">
        <v>149177.5</v>
      </c>
      <c r="M2153" s="2">
        <v>-141121.92000000001</v>
      </c>
      <c r="N2153" s="2">
        <v>-141.12</v>
      </c>
      <c r="O2153" s="3">
        <v>45634</v>
      </c>
      <c r="P2153" t="s">
        <v>80</v>
      </c>
      <c r="Q2153" t="s">
        <v>77</v>
      </c>
      <c r="R2153">
        <v>2024</v>
      </c>
      <c r="S2153" t="s">
        <v>371</v>
      </c>
      <c r="T2153" t="s">
        <v>64</v>
      </c>
      <c r="U2153" t="s">
        <v>54</v>
      </c>
    </row>
    <row r="2154" spans="1:21" x14ac:dyDescent="0.3">
      <c r="A2154" t="s">
        <v>30</v>
      </c>
      <c r="B2154" t="s">
        <v>614</v>
      </c>
      <c r="C2154" t="s">
        <v>95</v>
      </c>
      <c r="D2154" t="s">
        <v>228</v>
      </c>
      <c r="E2154" s="2">
        <v>671.49</v>
      </c>
      <c r="F2154" s="2">
        <v>260</v>
      </c>
      <c r="G2154" s="2">
        <v>15</v>
      </c>
      <c r="H2154" s="2">
        <v>10072.35</v>
      </c>
      <c r="I2154">
        <v>1510.85</v>
      </c>
      <c r="J2154" s="2">
        <v>8561.5</v>
      </c>
      <c r="K2154" s="2">
        <v>8.56</v>
      </c>
      <c r="L2154" s="2">
        <v>174587.4</v>
      </c>
      <c r="M2154" s="2">
        <v>-166025.9</v>
      </c>
      <c r="N2154" s="2">
        <v>-166.03</v>
      </c>
      <c r="O2154" s="3">
        <v>45634</v>
      </c>
      <c r="P2154" t="s">
        <v>80</v>
      </c>
      <c r="Q2154" t="s">
        <v>77</v>
      </c>
      <c r="R2154">
        <v>2024</v>
      </c>
      <c r="S2154" t="s">
        <v>615</v>
      </c>
      <c r="T2154" t="s">
        <v>97</v>
      </c>
      <c r="U2154" t="s">
        <v>65</v>
      </c>
    </row>
    <row r="2155" spans="1:21" x14ac:dyDescent="0.3">
      <c r="A2155" t="s">
        <v>47</v>
      </c>
      <c r="B2155" t="s">
        <v>590</v>
      </c>
      <c r="C2155" t="s">
        <v>32</v>
      </c>
      <c r="D2155" t="s">
        <v>228</v>
      </c>
      <c r="E2155" s="2">
        <v>718.27</v>
      </c>
      <c r="F2155" s="2">
        <v>10</v>
      </c>
      <c r="G2155" s="2">
        <v>12</v>
      </c>
      <c r="H2155" s="2">
        <v>8619.24</v>
      </c>
      <c r="I2155">
        <v>1292.8900000000001</v>
      </c>
      <c r="J2155" s="2">
        <v>7326.35</v>
      </c>
      <c r="K2155" s="2">
        <v>7.33</v>
      </c>
      <c r="L2155" s="2">
        <v>7182.7</v>
      </c>
      <c r="M2155" s="2">
        <v>143.65</v>
      </c>
      <c r="N2155" s="2">
        <v>0.14000000000000001</v>
      </c>
      <c r="O2155" s="3">
        <v>45634</v>
      </c>
      <c r="P2155" t="s">
        <v>80</v>
      </c>
      <c r="Q2155" t="s">
        <v>77</v>
      </c>
      <c r="R2155">
        <v>2024</v>
      </c>
      <c r="S2155" t="s">
        <v>591</v>
      </c>
      <c r="T2155" t="s">
        <v>36</v>
      </c>
      <c r="U2155" t="s">
        <v>46</v>
      </c>
    </row>
    <row r="2156" spans="1:21" x14ac:dyDescent="0.3">
      <c r="A2156" t="s">
        <v>47</v>
      </c>
      <c r="B2156" t="s">
        <v>416</v>
      </c>
      <c r="C2156" t="s">
        <v>23</v>
      </c>
      <c r="D2156" t="s">
        <v>228</v>
      </c>
      <c r="E2156" s="2">
        <v>593.6</v>
      </c>
      <c r="F2156" s="2">
        <v>5</v>
      </c>
      <c r="G2156" s="2">
        <v>12</v>
      </c>
      <c r="H2156" s="2">
        <v>7123.2</v>
      </c>
      <c r="I2156">
        <v>1068.48</v>
      </c>
      <c r="J2156" s="2">
        <v>6054.72</v>
      </c>
      <c r="K2156" s="2">
        <v>6.05</v>
      </c>
      <c r="L2156" s="2">
        <v>2968</v>
      </c>
      <c r="M2156" s="2">
        <v>3086.72</v>
      </c>
      <c r="N2156" s="2">
        <v>3.09</v>
      </c>
      <c r="O2156" s="3">
        <v>45635</v>
      </c>
      <c r="P2156" t="s">
        <v>80</v>
      </c>
      <c r="Q2156" t="s">
        <v>77</v>
      </c>
      <c r="R2156">
        <v>2024</v>
      </c>
      <c r="S2156" t="s">
        <v>417</v>
      </c>
      <c r="T2156" t="s">
        <v>28</v>
      </c>
      <c r="U2156" t="s">
        <v>54</v>
      </c>
    </row>
    <row r="2157" spans="1:21" x14ac:dyDescent="0.3">
      <c r="A2157" t="s">
        <v>42</v>
      </c>
      <c r="B2157" t="s">
        <v>370</v>
      </c>
      <c r="C2157" t="s">
        <v>32</v>
      </c>
      <c r="D2157" t="s">
        <v>24</v>
      </c>
      <c r="E2157" s="2">
        <v>1634.48</v>
      </c>
      <c r="F2157" s="2">
        <v>10</v>
      </c>
      <c r="G2157" s="2">
        <v>350</v>
      </c>
      <c r="H2157" s="2">
        <v>572068</v>
      </c>
      <c r="I2157">
        <v>0</v>
      </c>
      <c r="J2157" s="2">
        <v>572068</v>
      </c>
      <c r="K2157" s="2">
        <v>572.07000000000005</v>
      </c>
      <c r="L2157" s="2">
        <v>16344.8</v>
      </c>
      <c r="M2157" s="2">
        <v>555723.19999999995</v>
      </c>
      <c r="N2157" s="2">
        <v>555.72</v>
      </c>
      <c r="O2157" s="3">
        <v>45636</v>
      </c>
      <c r="P2157" t="s">
        <v>80</v>
      </c>
      <c r="Q2157" t="s">
        <v>77</v>
      </c>
      <c r="R2157">
        <v>2024</v>
      </c>
      <c r="S2157" t="s">
        <v>371</v>
      </c>
      <c r="T2157" t="s">
        <v>36</v>
      </c>
      <c r="U2157" t="s">
        <v>29</v>
      </c>
    </row>
    <row r="2158" spans="1:21" x14ac:dyDescent="0.3">
      <c r="A2158" t="s">
        <v>38</v>
      </c>
      <c r="B2158" t="s">
        <v>488</v>
      </c>
      <c r="C2158" t="s">
        <v>56</v>
      </c>
      <c r="D2158" t="s">
        <v>68</v>
      </c>
      <c r="E2158" s="2">
        <v>266.87</v>
      </c>
      <c r="F2158" s="2">
        <v>120</v>
      </c>
      <c r="G2158" s="2">
        <v>300</v>
      </c>
      <c r="H2158" s="2">
        <v>80061</v>
      </c>
      <c r="I2158">
        <v>4003.05</v>
      </c>
      <c r="J2158" s="2">
        <v>76057.95</v>
      </c>
      <c r="K2158" s="2">
        <v>76.06</v>
      </c>
      <c r="L2158" s="2">
        <v>32024.400000000001</v>
      </c>
      <c r="M2158" s="2">
        <v>44033.55</v>
      </c>
      <c r="N2158" s="2">
        <v>44.03</v>
      </c>
      <c r="O2158" s="3">
        <v>45636</v>
      </c>
      <c r="P2158" t="s">
        <v>80</v>
      </c>
      <c r="Q2158" t="s">
        <v>77</v>
      </c>
      <c r="R2158">
        <v>2024</v>
      </c>
      <c r="S2158" t="s">
        <v>489</v>
      </c>
      <c r="T2158" t="s">
        <v>58</v>
      </c>
      <c r="U2158" t="s">
        <v>37</v>
      </c>
    </row>
    <row r="2159" spans="1:21" x14ac:dyDescent="0.3">
      <c r="A2159" t="s">
        <v>42</v>
      </c>
      <c r="B2159" t="s">
        <v>498</v>
      </c>
      <c r="C2159" t="s">
        <v>23</v>
      </c>
      <c r="D2159" t="s">
        <v>158</v>
      </c>
      <c r="E2159" s="2">
        <v>3621.33</v>
      </c>
      <c r="F2159" s="2">
        <v>5</v>
      </c>
      <c r="G2159" s="2">
        <v>350</v>
      </c>
      <c r="H2159" s="2">
        <v>1267465.5</v>
      </c>
      <c r="I2159">
        <v>126746.55</v>
      </c>
      <c r="J2159" s="2">
        <v>1140718.95</v>
      </c>
      <c r="K2159" s="2">
        <v>1140.72</v>
      </c>
      <c r="L2159" s="2">
        <v>18106.650000000001</v>
      </c>
      <c r="M2159" s="2">
        <v>1122612.3</v>
      </c>
      <c r="N2159" s="2">
        <v>1122.6099999999999</v>
      </c>
      <c r="O2159" s="3">
        <v>45637</v>
      </c>
      <c r="P2159" t="s">
        <v>80</v>
      </c>
      <c r="Q2159" t="s">
        <v>77</v>
      </c>
      <c r="R2159">
        <v>2024</v>
      </c>
      <c r="S2159" t="s">
        <v>499</v>
      </c>
      <c r="T2159" t="s">
        <v>28</v>
      </c>
      <c r="U2159" t="s">
        <v>65</v>
      </c>
    </row>
    <row r="2160" spans="1:21" x14ac:dyDescent="0.3">
      <c r="A2160" t="s">
        <v>47</v>
      </c>
      <c r="B2160" t="s">
        <v>490</v>
      </c>
      <c r="C2160" t="s">
        <v>32</v>
      </c>
      <c r="D2160" t="s">
        <v>158</v>
      </c>
      <c r="E2160" s="2">
        <v>776.12</v>
      </c>
      <c r="F2160" s="2">
        <v>10</v>
      </c>
      <c r="G2160" s="2">
        <v>12</v>
      </c>
      <c r="H2160" s="2">
        <v>9313.44</v>
      </c>
      <c r="I2160">
        <v>931.34</v>
      </c>
      <c r="J2160" s="2">
        <v>8382.1</v>
      </c>
      <c r="K2160" s="2">
        <v>8.3800000000000008</v>
      </c>
      <c r="L2160" s="2">
        <v>7761.2</v>
      </c>
      <c r="M2160" s="2">
        <v>620.9</v>
      </c>
      <c r="N2160" s="2">
        <v>0.62</v>
      </c>
      <c r="O2160" s="3">
        <v>45637</v>
      </c>
      <c r="P2160" t="s">
        <v>80</v>
      </c>
      <c r="Q2160" t="s">
        <v>77</v>
      </c>
      <c r="R2160">
        <v>2024</v>
      </c>
      <c r="S2160" t="s">
        <v>491</v>
      </c>
      <c r="T2160" t="s">
        <v>36</v>
      </c>
      <c r="U2160" t="s">
        <v>29</v>
      </c>
    </row>
    <row r="2161" spans="1:21" x14ac:dyDescent="0.3">
      <c r="A2161" t="s">
        <v>42</v>
      </c>
      <c r="B2161" t="s">
        <v>594</v>
      </c>
      <c r="C2161" t="s">
        <v>56</v>
      </c>
      <c r="D2161" t="s">
        <v>158</v>
      </c>
      <c r="E2161" s="2">
        <v>1493.6</v>
      </c>
      <c r="F2161" s="2">
        <v>120</v>
      </c>
      <c r="G2161" s="2">
        <v>350</v>
      </c>
      <c r="H2161" s="2">
        <v>522760</v>
      </c>
      <c r="I2161">
        <v>52276</v>
      </c>
      <c r="J2161" s="2">
        <v>470484</v>
      </c>
      <c r="K2161" s="2">
        <v>470.48</v>
      </c>
      <c r="L2161" s="2">
        <v>179232</v>
      </c>
      <c r="M2161" s="2">
        <v>291252</v>
      </c>
      <c r="N2161" s="2">
        <v>291.25</v>
      </c>
      <c r="O2161" s="3">
        <v>45637</v>
      </c>
      <c r="P2161" t="s">
        <v>80</v>
      </c>
      <c r="Q2161" t="s">
        <v>77</v>
      </c>
      <c r="R2161">
        <v>2024</v>
      </c>
      <c r="S2161" t="s">
        <v>595</v>
      </c>
      <c r="T2161" t="s">
        <v>58</v>
      </c>
      <c r="U2161" t="s">
        <v>54</v>
      </c>
    </row>
    <row r="2162" spans="1:21" x14ac:dyDescent="0.3">
      <c r="A2162" t="s">
        <v>42</v>
      </c>
      <c r="B2162" t="s">
        <v>490</v>
      </c>
      <c r="C2162" t="s">
        <v>61</v>
      </c>
      <c r="D2162" t="s">
        <v>68</v>
      </c>
      <c r="E2162" s="2">
        <v>3896.77</v>
      </c>
      <c r="F2162" s="2">
        <v>250</v>
      </c>
      <c r="G2162" s="2">
        <v>350</v>
      </c>
      <c r="H2162" s="2">
        <v>1363869.5</v>
      </c>
      <c r="I2162">
        <v>68193.48</v>
      </c>
      <c r="J2162" s="2">
        <v>1295676.02</v>
      </c>
      <c r="K2162" s="2">
        <v>1295.68</v>
      </c>
      <c r="L2162" s="2">
        <v>974192.5</v>
      </c>
      <c r="M2162" s="2">
        <v>321483.52000000002</v>
      </c>
      <c r="N2162" s="2">
        <v>321.48</v>
      </c>
      <c r="O2162" s="3">
        <v>45637</v>
      </c>
      <c r="P2162" t="s">
        <v>80</v>
      </c>
      <c r="Q2162" t="s">
        <v>77</v>
      </c>
      <c r="R2162">
        <v>2024</v>
      </c>
      <c r="S2162" t="s">
        <v>491</v>
      </c>
      <c r="T2162" t="s">
        <v>64</v>
      </c>
      <c r="U2162" t="s">
        <v>59</v>
      </c>
    </row>
    <row r="2163" spans="1:21" x14ac:dyDescent="0.3">
      <c r="A2163" t="s">
        <v>47</v>
      </c>
      <c r="B2163" t="s">
        <v>522</v>
      </c>
      <c r="C2163" t="s">
        <v>61</v>
      </c>
      <c r="D2163" t="s">
        <v>24</v>
      </c>
      <c r="E2163" s="2">
        <v>1341.36</v>
      </c>
      <c r="F2163" s="2">
        <v>250</v>
      </c>
      <c r="G2163" s="2">
        <v>12</v>
      </c>
      <c r="H2163" s="2">
        <v>16096.32</v>
      </c>
      <c r="I2163">
        <v>0</v>
      </c>
      <c r="J2163" s="2">
        <v>16096.32</v>
      </c>
      <c r="K2163" s="2">
        <v>16.100000000000001</v>
      </c>
      <c r="L2163" s="2">
        <v>335340</v>
      </c>
      <c r="M2163" s="2">
        <v>-319243.68</v>
      </c>
      <c r="N2163" s="2">
        <v>-319.24</v>
      </c>
      <c r="O2163" s="3">
        <v>45639</v>
      </c>
      <c r="P2163" t="s">
        <v>80</v>
      </c>
      <c r="Q2163" t="s">
        <v>77</v>
      </c>
      <c r="R2163">
        <v>2024</v>
      </c>
      <c r="S2163" t="s">
        <v>523</v>
      </c>
      <c r="T2163" t="s">
        <v>64</v>
      </c>
      <c r="U2163" t="s">
        <v>46</v>
      </c>
    </row>
    <row r="2164" spans="1:21" x14ac:dyDescent="0.3">
      <c r="A2164" t="s">
        <v>47</v>
      </c>
      <c r="B2164" t="s">
        <v>482</v>
      </c>
      <c r="C2164" t="s">
        <v>67</v>
      </c>
      <c r="D2164" t="s">
        <v>68</v>
      </c>
      <c r="E2164" s="2">
        <v>985.6</v>
      </c>
      <c r="F2164" s="2">
        <v>3</v>
      </c>
      <c r="G2164" s="2">
        <v>12</v>
      </c>
      <c r="H2164" s="2">
        <v>11827.2</v>
      </c>
      <c r="I2164">
        <v>591.36</v>
      </c>
      <c r="J2164" s="2">
        <v>11235.84</v>
      </c>
      <c r="K2164" s="2">
        <v>11.24</v>
      </c>
      <c r="L2164" s="2">
        <v>2956.8</v>
      </c>
      <c r="M2164" s="2">
        <v>8279.0400000000009</v>
      </c>
      <c r="N2164" s="2">
        <v>8.2799999999999994</v>
      </c>
      <c r="O2164" s="3">
        <v>45639</v>
      </c>
      <c r="P2164" t="s">
        <v>80</v>
      </c>
      <c r="Q2164" t="s">
        <v>77</v>
      </c>
      <c r="R2164">
        <v>2024</v>
      </c>
      <c r="S2164" t="s">
        <v>483</v>
      </c>
      <c r="T2164" t="s">
        <v>70</v>
      </c>
      <c r="U2164" t="s">
        <v>54</v>
      </c>
    </row>
    <row r="2165" spans="1:21" x14ac:dyDescent="0.3">
      <c r="A2165" t="s">
        <v>30</v>
      </c>
      <c r="B2165" t="s">
        <v>620</v>
      </c>
      <c r="C2165" t="s">
        <v>61</v>
      </c>
      <c r="D2165" t="s">
        <v>68</v>
      </c>
      <c r="E2165" s="2">
        <v>1249.17</v>
      </c>
      <c r="F2165" s="2">
        <v>250</v>
      </c>
      <c r="G2165" s="2">
        <v>15</v>
      </c>
      <c r="H2165" s="2">
        <v>18737.55</v>
      </c>
      <c r="I2165">
        <v>936.88</v>
      </c>
      <c r="J2165" s="2">
        <v>17800.669999999998</v>
      </c>
      <c r="K2165" s="2">
        <v>17.8</v>
      </c>
      <c r="L2165" s="2">
        <v>312292.5</v>
      </c>
      <c r="M2165" s="2">
        <v>-294491.83</v>
      </c>
      <c r="N2165" s="2">
        <v>-294.49</v>
      </c>
      <c r="O2165" s="3">
        <v>45640</v>
      </c>
      <c r="P2165" t="s">
        <v>80</v>
      </c>
      <c r="Q2165" t="s">
        <v>77</v>
      </c>
      <c r="R2165">
        <v>2024</v>
      </c>
      <c r="S2165" t="s">
        <v>621</v>
      </c>
      <c r="T2165" t="s">
        <v>64</v>
      </c>
      <c r="U2165" t="s">
        <v>54</v>
      </c>
    </row>
    <row r="2166" spans="1:21" x14ac:dyDescent="0.3">
      <c r="A2166" t="s">
        <v>42</v>
      </c>
      <c r="B2166" t="s">
        <v>484</v>
      </c>
      <c r="C2166" t="s">
        <v>56</v>
      </c>
      <c r="D2166" t="s">
        <v>24</v>
      </c>
      <c r="E2166" s="2">
        <v>3964.72</v>
      </c>
      <c r="F2166" s="2">
        <v>120</v>
      </c>
      <c r="G2166" s="2">
        <v>350</v>
      </c>
      <c r="H2166" s="2">
        <v>1387652</v>
      </c>
      <c r="I2166">
        <v>0</v>
      </c>
      <c r="J2166" s="2">
        <v>1387652</v>
      </c>
      <c r="K2166" s="2">
        <v>1387.65</v>
      </c>
      <c r="L2166" s="2">
        <v>475766.4</v>
      </c>
      <c r="M2166" s="2">
        <v>911885.6</v>
      </c>
      <c r="N2166" s="2">
        <v>911.89</v>
      </c>
      <c r="O2166" s="3">
        <v>45640</v>
      </c>
      <c r="P2166" t="s">
        <v>80</v>
      </c>
      <c r="Q2166" t="s">
        <v>77</v>
      </c>
      <c r="R2166">
        <v>2024</v>
      </c>
      <c r="S2166" t="s">
        <v>485</v>
      </c>
      <c r="T2166" t="s">
        <v>58</v>
      </c>
      <c r="U2166" t="s">
        <v>41</v>
      </c>
    </row>
    <row r="2167" spans="1:21" x14ac:dyDescent="0.3">
      <c r="A2167" t="s">
        <v>47</v>
      </c>
      <c r="B2167" t="s">
        <v>336</v>
      </c>
      <c r="C2167" t="s">
        <v>23</v>
      </c>
      <c r="D2167" t="s">
        <v>24</v>
      </c>
      <c r="E2167" s="2">
        <v>827.93</v>
      </c>
      <c r="F2167" s="2">
        <v>5</v>
      </c>
      <c r="G2167" s="2">
        <v>12</v>
      </c>
      <c r="H2167" s="2">
        <v>9935.16</v>
      </c>
      <c r="I2167">
        <v>0</v>
      </c>
      <c r="J2167" s="2">
        <v>9935.16</v>
      </c>
      <c r="K2167" s="2">
        <v>9.94</v>
      </c>
      <c r="L2167" s="2">
        <v>4139.6499999999996</v>
      </c>
      <c r="M2167" s="2">
        <v>5795.51</v>
      </c>
      <c r="N2167" s="2">
        <v>5.8</v>
      </c>
      <c r="O2167" s="3">
        <v>45640</v>
      </c>
      <c r="P2167" t="s">
        <v>80</v>
      </c>
      <c r="Q2167" t="s">
        <v>77</v>
      </c>
      <c r="R2167">
        <v>2024</v>
      </c>
      <c r="S2167" t="s">
        <v>337</v>
      </c>
      <c r="T2167" t="s">
        <v>28</v>
      </c>
      <c r="U2167" t="s">
        <v>46</v>
      </c>
    </row>
    <row r="2168" spans="1:21" x14ac:dyDescent="0.3">
      <c r="A2168" t="s">
        <v>47</v>
      </c>
      <c r="B2168" t="s">
        <v>490</v>
      </c>
      <c r="C2168" t="s">
        <v>32</v>
      </c>
      <c r="D2168" t="s">
        <v>228</v>
      </c>
      <c r="E2168" s="2">
        <v>824.21</v>
      </c>
      <c r="F2168" s="2">
        <v>10</v>
      </c>
      <c r="G2168" s="2">
        <v>12</v>
      </c>
      <c r="H2168" s="2">
        <v>9890.52</v>
      </c>
      <c r="I2168">
        <v>1483.58</v>
      </c>
      <c r="J2168" s="2">
        <v>8406.94</v>
      </c>
      <c r="K2168" s="2">
        <v>8.41</v>
      </c>
      <c r="L2168" s="2">
        <v>8242.1</v>
      </c>
      <c r="M2168" s="2">
        <v>164.84</v>
      </c>
      <c r="N2168" s="2">
        <v>0.16</v>
      </c>
      <c r="O2168" s="3">
        <v>45640</v>
      </c>
      <c r="P2168" t="s">
        <v>80</v>
      </c>
      <c r="Q2168" t="s">
        <v>77</v>
      </c>
      <c r="R2168">
        <v>2024</v>
      </c>
      <c r="S2168" t="s">
        <v>491</v>
      </c>
      <c r="T2168" t="s">
        <v>36</v>
      </c>
      <c r="U2168" t="s">
        <v>46</v>
      </c>
    </row>
    <row r="2169" spans="1:21" x14ac:dyDescent="0.3">
      <c r="A2169" t="s">
        <v>47</v>
      </c>
      <c r="B2169" t="s">
        <v>604</v>
      </c>
      <c r="C2169" t="s">
        <v>23</v>
      </c>
      <c r="D2169" t="s">
        <v>158</v>
      </c>
      <c r="E2169" s="2">
        <v>1720.67</v>
      </c>
      <c r="F2169" s="2">
        <v>5</v>
      </c>
      <c r="G2169" s="2">
        <v>12</v>
      </c>
      <c r="H2169" s="2">
        <v>20648.04</v>
      </c>
      <c r="I2169">
        <v>2064.8000000000002</v>
      </c>
      <c r="J2169" s="2">
        <v>18583.240000000002</v>
      </c>
      <c r="K2169" s="2">
        <v>18.579999999999998</v>
      </c>
      <c r="L2169" s="2">
        <v>8603.35</v>
      </c>
      <c r="M2169" s="2">
        <v>9979.89</v>
      </c>
      <c r="N2169" s="2">
        <v>9.98</v>
      </c>
      <c r="O2169" s="3">
        <v>45641</v>
      </c>
      <c r="P2169" t="s">
        <v>80</v>
      </c>
      <c r="Q2169" t="s">
        <v>77</v>
      </c>
      <c r="R2169">
        <v>2024</v>
      </c>
      <c r="S2169" t="s">
        <v>605</v>
      </c>
      <c r="T2169" t="s">
        <v>28</v>
      </c>
      <c r="U2169" t="s">
        <v>29</v>
      </c>
    </row>
    <row r="2170" spans="1:21" x14ac:dyDescent="0.3">
      <c r="A2170" t="s">
        <v>38</v>
      </c>
      <c r="B2170" t="s">
        <v>474</v>
      </c>
      <c r="C2170" t="s">
        <v>67</v>
      </c>
      <c r="D2170" t="s">
        <v>24</v>
      </c>
      <c r="E2170" s="2">
        <v>759.45</v>
      </c>
      <c r="F2170" s="2">
        <v>3</v>
      </c>
      <c r="G2170" s="2">
        <v>300</v>
      </c>
      <c r="H2170" s="2">
        <v>227835</v>
      </c>
      <c r="I2170">
        <v>0</v>
      </c>
      <c r="J2170" s="2">
        <v>227835</v>
      </c>
      <c r="K2170" s="2">
        <v>227.84</v>
      </c>
      <c r="L2170" s="2">
        <v>2278.35</v>
      </c>
      <c r="M2170" s="2">
        <v>225556.65</v>
      </c>
      <c r="N2170" s="2">
        <v>225.56</v>
      </c>
      <c r="O2170" s="3">
        <v>45641</v>
      </c>
      <c r="P2170" t="s">
        <v>80</v>
      </c>
      <c r="Q2170" t="s">
        <v>77</v>
      </c>
      <c r="R2170">
        <v>2024</v>
      </c>
      <c r="S2170" t="s">
        <v>475</v>
      </c>
      <c r="T2170" t="s">
        <v>70</v>
      </c>
      <c r="U2170" t="s">
        <v>65</v>
      </c>
    </row>
    <row r="2171" spans="1:21" x14ac:dyDescent="0.3">
      <c r="A2171" t="s">
        <v>42</v>
      </c>
      <c r="B2171" t="s">
        <v>556</v>
      </c>
      <c r="C2171" t="s">
        <v>56</v>
      </c>
      <c r="D2171" t="s">
        <v>158</v>
      </c>
      <c r="E2171" s="2">
        <v>3484.56</v>
      </c>
      <c r="F2171" s="2">
        <v>120</v>
      </c>
      <c r="G2171" s="2">
        <v>350</v>
      </c>
      <c r="H2171" s="2">
        <v>1219596</v>
      </c>
      <c r="I2171">
        <v>121959.6</v>
      </c>
      <c r="J2171" s="2">
        <v>1097636.3999999999</v>
      </c>
      <c r="K2171" s="2">
        <v>1097.6400000000001</v>
      </c>
      <c r="L2171" s="2">
        <v>418147.2</v>
      </c>
      <c r="M2171" s="2">
        <v>679489.2</v>
      </c>
      <c r="N2171" s="2">
        <v>679.49</v>
      </c>
      <c r="O2171" s="3">
        <v>45642</v>
      </c>
      <c r="P2171" t="s">
        <v>80</v>
      </c>
      <c r="Q2171" t="s">
        <v>77</v>
      </c>
      <c r="R2171">
        <v>2024</v>
      </c>
      <c r="S2171" t="s">
        <v>557</v>
      </c>
      <c r="T2171" t="s">
        <v>58</v>
      </c>
      <c r="U2171" t="s">
        <v>59</v>
      </c>
    </row>
    <row r="2172" spans="1:21" x14ac:dyDescent="0.3">
      <c r="A2172" t="s">
        <v>38</v>
      </c>
      <c r="B2172" t="s">
        <v>506</v>
      </c>
      <c r="C2172" t="s">
        <v>23</v>
      </c>
      <c r="D2172" t="s">
        <v>68</v>
      </c>
      <c r="E2172" s="2">
        <v>567.05999999999995</v>
      </c>
      <c r="F2172" s="2">
        <v>5</v>
      </c>
      <c r="G2172" s="2">
        <v>300</v>
      </c>
      <c r="H2172" s="2">
        <v>170118</v>
      </c>
      <c r="I2172">
        <v>8505.9</v>
      </c>
      <c r="J2172" s="2">
        <v>161612.1</v>
      </c>
      <c r="K2172" s="2">
        <v>161.61000000000001</v>
      </c>
      <c r="L2172" s="2">
        <v>2835.3</v>
      </c>
      <c r="M2172" s="2">
        <v>158776.79999999999</v>
      </c>
      <c r="N2172" s="2">
        <v>158.78</v>
      </c>
      <c r="O2172" s="3">
        <v>45642</v>
      </c>
      <c r="P2172" t="s">
        <v>80</v>
      </c>
      <c r="Q2172" t="s">
        <v>77</v>
      </c>
      <c r="R2172">
        <v>2024</v>
      </c>
      <c r="S2172" t="s">
        <v>507</v>
      </c>
      <c r="T2172" t="s">
        <v>28</v>
      </c>
      <c r="U2172" t="s">
        <v>54</v>
      </c>
    </row>
    <row r="2173" spans="1:21" x14ac:dyDescent="0.3">
      <c r="A2173" t="s">
        <v>47</v>
      </c>
      <c r="B2173" t="s">
        <v>526</v>
      </c>
      <c r="C2173" t="s">
        <v>67</v>
      </c>
      <c r="D2173" t="s">
        <v>68</v>
      </c>
      <c r="E2173" s="2">
        <v>1314.14</v>
      </c>
      <c r="F2173" s="2">
        <v>3</v>
      </c>
      <c r="G2173" s="2">
        <v>12</v>
      </c>
      <c r="H2173" s="2">
        <v>15769.68</v>
      </c>
      <c r="I2173">
        <v>788.48</v>
      </c>
      <c r="J2173" s="2">
        <v>14981.2</v>
      </c>
      <c r="K2173" s="2">
        <v>14.98</v>
      </c>
      <c r="L2173" s="2">
        <v>3942.42</v>
      </c>
      <c r="M2173" s="2">
        <v>11038.78</v>
      </c>
      <c r="N2173" s="2">
        <v>11.04</v>
      </c>
      <c r="O2173" s="3">
        <v>45643</v>
      </c>
      <c r="P2173" t="s">
        <v>80</v>
      </c>
      <c r="Q2173" t="s">
        <v>77</v>
      </c>
      <c r="R2173">
        <v>2024</v>
      </c>
      <c r="S2173" t="s">
        <v>527</v>
      </c>
      <c r="T2173" t="s">
        <v>70</v>
      </c>
      <c r="U2173" t="s">
        <v>59</v>
      </c>
    </row>
    <row r="2174" spans="1:21" x14ac:dyDescent="0.3">
      <c r="A2174" t="s">
        <v>42</v>
      </c>
      <c r="B2174" t="s">
        <v>618</v>
      </c>
      <c r="C2174" t="s">
        <v>95</v>
      </c>
      <c r="D2174" t="s">
        <v>158</v>
      </c>
      <c r="E2174" s="2">
        <v>3106.28</v>
      </c>
      <c r="F2174" s="2">
        <v>260</v>
      </c>
      <c r="G2174" s="2">
        <v>350</v>
      </c>
      <c r="H2174" s="2">
        <v>1087198</v>
      </c>
      <c r="I2174">
        <v>108719.8</v>
      </c>
      <c r="J2174" s="2">
        <v>978478.2</v>
      </c>
      <c r="K2174" s="2">
        <v>978.48</v>
      </c>
      <c r="L2174" s="2">
        <v>807632.8</v>
      </c>
      <c r="M2174" s="2">
        <v>170845.4</v>
      </c>
      <c r="N2174" s="2">
        <v>170.85</v>
      </c>
      <c r="O2174" s="3">
        <v>45643</v>
      </c>
      <c r="P2174" t="s">
        <v>80</v>
      </c>
      <c r="Q2174" t="s">
        <v>77</v>
      </c>
      <c r="R2174">
        <v>2024</v>
      </c>
      <c r="S2174" t="s">
        <v>619</v>
      </c>
      <c r="T2174" t="s">
        <v>97</v>
      </c>
      <c r="U2174" t="s">
        <v>37</v>
      </c>
    </row>
    <row r="2175" spans="1:21" x14ac:dyDescent="0.3">
      <c r="A2175" t="s">
        <v>21</v>
      </c>
      <c r="B2175" t="s">
        <v>458</v>
      </c>
      <c r="C2175" t="s">
        <v>23</v>
      </c>
      <c r="D2175" t="s">
        <v>24</v>
      </c>
      <c r="E2175" s="2">
        <v>2232.52</v>
      </c>
      <c r="F2175" s="2">
        <v>5</v>
      </c>
      <c r="G2175" s="2">
        <v>125</v>
      </c>
      <c r="H2175" s="2">
        <v>279065</v>
      </c>
      <c r="I2175">
        <v>0</v>
      </c>
      <c r="J2175" s="2">
        <v>279065</v>
      </c>
      <c r="K2175" s="2">
        <v>279.06</v>
      </c>
      <c r="L2175" s="2">
        <v>11162.6</v>
      </c>
      <c r="M2175" s="2">
        <v>267902.40000000002</v>
      </c>
      <c r="N2175" s="2">
        <v>267.89999999999998</v>
      </c>
      <c r="O2175" s="3">
        <v>45643</v>
      </c>
      <c r="P2175" t="s">
        <v>80</v>
      </c>
      <c r="Q2175" t="s">
        <v>77</v>
      </c>
      <c r="R2175">
        <v>2024</v>
      </c>
      <c r="S2175" t="s">
        <v>459</v>
      </c>
      <c r="T2175" t="s">
        <v>28</v>
      </c>
      <c r="U2175" t="s">
        <v>59</v>
      </c>
    </row>
    <row r="2176" spans="1:21" x14ac:dyDescent="0.3">
      <c r="A2176" t="s">
        <v>42</v>
      </c>
      <c r="B2176" t="s">
        <v>554</v>
      </c>
      <c r="C2176" t="s">
        <v>95</v>
      </c>
      <c r="D2176" t="s">
        <v>24</v>
      </c>
      <c r="E2176" s="2">
        <v>2900.58</v>
      </c>
      <c r="F2176" s="2">
        <v>260</v>
      </c>
      <c r="G2176" s="2">
        <v>350</v>
      </c>
      <c r="H2176" s="2">
        <v>1015203</v>
      </c>
      <c r="I2176">
        <v>0</v>
      </c>
      <c r="J2176" s="2">
        <v>1015203</v>
      </c>
      <c r="K2176" s="2">
        <v>1015.2</v>
      </c>
      <c r="L2176" s="2">
        <v>754150.8</v>
      </c>
      <c r="M2176" s="2">
        <v>261052.2</v>
      </c>
      <c r="N2176" s="2">
        <v>261.05</v>
      </c>
      <c r="O2176" s="3">
        <v>45644</v>
      </c>
      <c r="P2176" t="s">
        <v>80</v>
      </c>
      <c r="Q2176" t="s">
        <v>77</v>
      </c>
      <c r="R2176">
        <v>2024</v>
      </c>
      <c r="S2176" t="s">
        <v>555</v>
      </c>
      <c r="T2176" t="s">
        <v>97</v>
      </c>
      <c r="U2176" t="s">
        <v>29</v>
      </c>
    </row>
    <row r="2177" spans="1:21" x14ac:dyDescent="0.3">
      <c r="A2177" t="s">
        <v>42</v>
      </c>
      <c r="B2177" t="s">
        <v>462</v>
      </c>
      <c r="C2177" t="s">
        <v>32</v>
      </c>
      <c r="D2177" t="s">
        <v>68</v>
      </c>
      <c r="E2177" s="2">
        <v>3330.64</v>
      </c>
      <c r="F2177" s="2">
        <v>10</v>
      </c>
      <c r="G2177" s="2">
        <v>350</v>
      </c>
      <c r="H2177" s="2">
        <v>1165724</v>
      </c>
      <c r="I2177">
        <v>58286.2</v>
      </c>
      <c r="J2177" s="2">
        <v>1107437.8</v>
      </c>
      <c r="K2177" s="2">
        <v>1107.44</v>
      </c>
      <c r="L2177" s="2">
        <v>33306.400000000001</v>
      </c>
      <c r="M2177" s="2">
        <v>1074131.3999999999</v>
      </c>
      <c r="N2177" s="2">
        <v>1074.1300000000001</v>
      </c>
      <c r="O2177" s="3">
        <v>45645</v>
      </c>
      <c r="P2177" t="s">
        <v>80</v>
      </c>
      <c r="Q2177" t="s">
        <v>77</v>
      </c>
      <c r="R2177">
        <v>2024</v>
      </c>
      <c r="S2177" t="s">
        <v>463</v>
      </c>
      <c r="T2177" t="s">
        <v>36</v>
      </c>
      <c r="U2177" t="s">
        <v>59</v>
      </c>
    </row>
    <row r="2178" spans="1:21" x14ac:dyDescent="0.3">
      <c r="A2178" t="s">
        <v>30</v>
      </c>
      <c r="B2178" t="s">
        <v>484</v>
      </c>
      <c r="C2178" t="s">
        <v>61</v>
      </c>
      <c r="D2178" t="s">
        <v>24</v>
      </c>
      <c r="E2178" s="2">
        <v>1025.92</v>
      </c>
      <c r="F2178" s="2">
        <v>250</v>
      </c>
      <c r="G2178" s="2">
        <v>15</v>
      </c>
      <c r="H2178" s="2">
        <v>15388.8</v>
      </c>
      <c r="I2178">
        <v>0</v>
      </c>
      <c r="J2178" s="2">
        <v>15388.8</v>
      </c>
      <c r="K2178" s="2">
        <v>15.39</v>
      </c>
      <c r="L2178" s="2">
        <v>256480</v>
      </c>
      <c r="M2178" s="2">
        <v>-241091.20000000001</v>
      </c>
      <c r="N2178" s="2">
        <v>-241.09</v>
      </c>
      <c r="O2178" s="3">
        <v>45645</v>
      </c>
      <c r="P2178" t="s">
        <v>80</v>
      </c>
      <c r="Q2178" t="s">
        <v>77</v>
      </c>
      <c r="R2178">
        <v>2024</v>
      </c>
      <c r="S2178" t="s">
        <v>485</v>
      </c>
      <c r="T2178" t="s">
        <v>64</v>
      </c>
      <c r="U2178" t="s">
        <v>65</v>
      </c>
    </row>
    <row r="2179" spans="1:21" x14ac:dyDescent="0.3">
      <c r="A2179" t="s">
        <v>42</v>
      </c>
      <c r="B2179" t="s">
        <v>556</v>
      </c>
      <c r="C2179" t="s">
        <v>23</v>
      </c>
      <c r="D2179" t="s">
        <v>158</v>
      </c>
      <c r="E2179" s="2">
        <v>3346.59</v>
      </c>
      <c r="F2179" s="2">
        <v>5</v>
      </c>
      <c r="G2179" s="2">
        <v>350</v>
      </c>
      <c r="H2179" s="2">
        <v>1171306.5</v>
      </c>
      <c r="I2179">
        <v>117130.65</v>
      </c>
      <c r="J2179" s="2">
        <v>1054175.8500000001</v>
      </c>
      <c r="K2179" s="2">
        <v>1054.18</v>
      </c>
      <c r="L2179" s="2">
        <v>16732.95</v>
      </c>
      <c r="M2179" s="2">
        <v>1037442.9</v>
      </c>
      <c r="N2179" s="2">
        <v>1037.44</v>
      </c>
      <c r="O2179" s="3">
        <v>45645</v>
      </c>
      <c r="P2179" t="s">
        <v>80</v>
      </c>
      <c r="Q2179" t="s">
        <v>77</v>
      </c>
      <c r="R2179">
        <v>2024</v>
      </c>
      <c r="S2179" t="s">
        <v>557</v>
      </c>
      <c r="T2179" t="s">
        <v>28</v>
      </c>
      <c r="U2179" t="s">
        <v>51</v>
      </c>
    </row>
    <row r="2180" spans="1:21" x14ac:dyDescent="0.3">
      <c r="A2180" t="s">
        <v>38</v>
      </c>
      <c r="B2180" t="s">
        <v>564</v>
      </c>
      <c r="C2180" t="s">
        <v>56</v>
      </c>
      <c r="D2180" t="s">
        <v>228</v>
      </c>
      <c r="E2180" s="2">
        <v>738.64</v>
      </c>
      <c r="F2180" s="2">
        <v>120</v>
      </c>
      <c r="G2180" s="2">
        <v>300</v>
      </c>
      <c r="H2180" s="2">
        <v>221592</v>
      </c>
      <c r="I2180">
        <v>33238.800000000003</v>
      </c>
      <c r="J2180" s="2">
        <v>188353.2</v>
      </c>
      <c r="K2180" s="2">
        <v>188.35</v>
      </c>
      <c r="L2180" s="2">
        <v>88636.800000000003</v>
      </c>
      <c r="M2180" s="2">
        <v>99716.4</v>
      </c>
      <c r="N2180" s="2">
        <v>99.72</v>
      </c>
      <c r="O2180" s="3">
        <v>45646</v>
      </c>
      <c r="P2180" t="s">
        <v>80</v>
      </c>
      <c r="Q2180" t="s">
        <v>77</v>
      </c>
      <c r="R2180">
        <v>2024</v>
      </c>
      <c r="S2180" t="s">
        <v>565</v>
      </c>
      <c r="T2180" t="s">
        <v>58</v>
      </c>
      <c r="U2180" t="s">
        <v>29</v>
      </c>
    </row>
    <row r="2181" spans="1:21" x14ac:dyDescent="0.3">
      <c r="A2181" t="s">
        <v>21</v>
      </c>
      <c r="B2181" t="s">
        <v>460</v>
      </c>
      <c r="C2181" t="s">
        <v>23</v>
      </c>
      <c r="D2181" t="s">
        <v>24</v>
      </c>
      <c r="E2181" s="2">
        <v>1306.75</v>
      </c>
      <c r="F2181" s="2">
        <v>5</v>
      </c>
      <c r="G2181" s="2">
        <v>125</v>
      </c>
      <c r="H2181" s="2">
        <v>163343.75</v>
      </c>
      <c r="I2181">
        <v>0</v>
      </c>
      <c r="J2181" s="2">
        <v>163343.75</v>
      </c>
      <c r="K2181" s="2">
        <v>163.34</v>
      </c>
      <c r="L2181" s="2">
        <v>6533.75</v>
      </c>
      <c r="M2181" s="2">
        <v>156810</v>
      </c>
      <c r="N2181" s="2">
        <v>156.81</v>
      </c>
      <c r="O2181" s="3">
        <v>45646</v>
      </c>
      <c r="P2181" t="s">
        <v>80</v>
      </c>
      <c r="Q2181" t="s">
        <v>77</v>
      </c>
      <c r="R2181">
        <v>2024</v>
      </c>
      <c r="S2181" t="s">
        <v>461</v>
      </c>
      <c r="T2181" t="s">
        <v>28</v>
      </c>
      <c r="U2181" t="s">
        <v>54</v>
      </c>
    </row>
    <row r="2182" spans="1:21" x14ac:dyDescent="0.3">
      <c r="A2182" t="s">
        <v>47</v>
      </c>
      <c r="B2182" t="s">
        <v>334</v>
      </c>
      <c r="C2182" t="s">
        <v>56</v>
      </c>
      <c r="D2182" t="s">
        <v>158</v>
      </c>
      <c r="E2182" s="2">
        <v>755.62</v>
      </c>
      <c r="F2182" s="2">
        <v>120</v>
      </c>
      <c r="G2182" s="2">
        <v>12</v>
      </c>
      <c r="H2182" s="2">
        <v>9067.44</v>
      </c>
      <c r="I2182">
        <v>906.74</v>
      </c>
      <c r="J2182" s="2">
        <v>8160.7</v>
      </c>
      <c r="K2182" s="2">
        <v>8.16</v>
      </c>
      <c r="L2182" s="2">
        <v>90674.4</v>
      </c>
      <c r="M2182" s="2">
        <v>-82513.7</v>
      </c>
      <c r="N2182" s="2">
        <v>-82.51</v>
      </c>
      <c r="O2182" s="3">
        <v>45646</v>
      </c>
      <c r="P2182" t="s">
        <v>80</v>
      </c>
      <c r="Q2182" t="s">
        <v>77</v>
      </c>
      <c r="R2182">
        <v>2024</v>
      </c>
      <c r="S2182" t="s">
        <v>335</v>
      </c>
      <c r="T2182" t="s">
        <v>58</v>
      </c>
      <c r="U2182" t="s">
        <v>59</v>
      </c>
    </row>
    <row r="2183" spans="1:21" x14ac:dyDescent="0.3">
      <c r="A2183" t="s">
        <v>47</v>
      </c>
      <c r="B2183" t="s">
        <v>612</v>
      </c>
      <c r="C2183" t="s">
        <v>61</v>
      </c>
      <c r="D2183" t="s">
        <v>68</v>
      </c>
      <c r="E2183" s="2">
        <v>1424.4</v>
      </c>
      <c r="F2183" s="2">
        <v>250</v>
      </c>
      <c r="G2183" s="2">
        <v>12</v>
      </c>
      <c r="H2183" s="2">
        <v>17092.8</v>
      </c>
      <c r="I2183">
        <v>854.64</v>
      </c>
      <c r="J2183" s="2">
        <v>16238.16</v>
      </c>
      <c r="K2183" s="2">
        <v>16.239999999999998</v>
      </c>
      <c r="L2183" s="2">
        <v>356100</v>
      </c>
      <c r="M2183" s="2">
        <v>-339861.84</v>
      </c>
      <c r="N2183" s="2">
        <v>-339.86</v>
      </c>
      <c r="O2183" s="3">
        <v>45646</v>
      </c>
      <c r="P2183" t="s">
        <v>80</v>
      </c>
      <c r="Q2183" t="s">
        <v>77</v>
      </c>
      <c r="R2183">
        <v>2024</v>
      </c>
      <c r="S2183" t="s">
        <v>613</v>
      </c>
      <c r="T2183" t="s">
        <v>64</v>
      </c>
      <c r="U2183" t="s">
        <v>59</v>
      </c>
    </row>
    <row r="2184" spans="1:21" x14ac:dyDescent="0.3">
      <c r="A2184" t="s">
        <v>47</v>
      </c>
      <c r="B2184" t="s">
        <v>510</v>
      </c>
      <c r="C2184" t="s">
        <v>61</v>
      </c>
      <c r="D2184" t="s">
        <v>68</v>
      </c>
      <c r="E2184" s="2">
        <v>1909.09</v>
      </c>
      <c r="F2184" s="2">
        <v>250</v>
      </c>
      <c r="G2184" s="2">
        <v>12</v>
      </c>
      <c r="H2184" s="2">
        <v>22909.08</v>
      </c>
      <c r="I2184">
        <v>1145.45</v>
      </c>
      <c r="J2184" s="2">
        <v>21763.63</v>
      </c>
      <c r="K2184" s="2">
        <v>21.76</v>
      </c>
      <c r="L2184" s="2">
        <v>477272.5</v>
      </c>
      <c r="M2184" s="2">
        <v>-455508.87</v>
      </c>
      <c r="N2184" s="2">
        <v>-455.51</v>
      </c>
      <c r="O2184" s="3">
        <v>45647</v>
      </c>
      <c r="P2184" t="s">
        <v>80</v>
      </c>
      <c r="Q2184" t="s">
        <v>77</v>
      </c>
      <c r="R2184">
        <v>2024</v>
      </c>
      <c r="S2184" t="s">
        <v>511</v>
      </c>
      <c r="T2184" t="s">
        <v>64</v>
      </c>
      <c r="U2184" t="s">
        <v>59</v>
      </c>
    </row>
    <row r="2185" spans="1:21" x14ac:dyDescent="0.3">
      <c r="A2185" t="s">
        <v>42</v>
      </c>
      <c r="B2185" t="s">
        <v>390</v>
      </c>
      <c r="C2185" t="s">
        <v>56</v>
      </c>
      <c r="D2185" t="s">
        <v>68</v>
      </c>
      <c r="E2185" s="2">
        <v>2312.1999999999998</v>
      </c>
      <c r="F2185" s="2">
        <v>120</v>
      </c>
      <c r="G2185" s="2">
        <v>350</v>
      </c>
      <c r="H2185" s="2">
        <v>809270</v>
      </c>
      <c r="I2185">
        <v>40463.5</v>
      </c>
      <c r="J2185" s="2">
        <v>768806.5</v>
      </c>
      <c r="K2185" s="2">
        <v>768.81</v>
      </c>
      <c r="L2185" s="2">
        <v>277464</v>
      </c>
      <c r="M2185" s="2">
        <v>491342.5</v>
      </c>
      <c r="N2185" s="2">
        <v>491.34</v>
      </c>
      <c r="O2185" s="3">
        <v>45647</v>
      </c>
      <c r="P2185" t="s">
        <v>80</v>
      </c>
      <c r="Q2185" t="s">
        <v>77</v>
      </c>
      <c r="R2185">
        <v>2024</v>
      </c>
      <c r="S2185" t="s">
        <v>391</v>
      </c>
      <c r="T2185" t="s">
        <v>58</v>
      </c>
      <c r="U2185" t="s">
        <v>37</v>
      </c>
    </row>
    <row r="2186" spans="1:21" x14ac:dyDescent="0.3">
      <c r="A2186" t="s">
        <v>47</v>
      </c>
      <c r="B2186" t="s">
        <v>398</v>
      </c>
      <c r="C2186" t="s">
        <v>23</v>
      </c>
      <c r="D2186" t="s">
        <v>228</v>
      </c>
      <c r="E2186" s="2">
        <v>1764.55</v>
      </c>
      <c r="F2186" s="2">
        <v>5</v>
      </c>
      <c r="G2186" s="2">
        <v>12</v>
      </c>
      <c r="H2186" s="2">
        <v>21174.6</v>
      </c>
      <c r="I2186">
        <v>3176.19</v>
      </c>
      <c r="J2186" s="2">
        <v>17998.41</v>
      </c>
      <c r="K2186" s="2">
        <v>18</v>
      </c>
      <c r="L2186" s="2">
        <v>8822.75</v>
      </c>
      <c r="M2186" s="2">
        <v>9175.66</v>
      </c>
      <c r="N2186" s="2">
        <v>9.18</v>
      </c>
      <c r="O2186" s="3">
        <v>45649</v>
      </c>
      <c r="P2186" t="s">
        <v>80</v>
      </c>
      <c r="Q2186" t="s">
        <v>77</v>
      </c>
      <c r="R2186">
        <v>2024</v>
      </c>
      <c r="S2186" t="s">
        <v>399</v>
      </c>
      <c r="T2186" t="s">
        <v>28</v>
      </c>
      <c r="U2186" t="s">
        <v>51</v>
      </c>
    </row>
    <row r="2187" spans="1:21" x14ac:dyDescent="0.3">
      <c r="A2187" t="s">
        <v>30</v>
      </c>
      <c r="B2187" t="s">
        <v>512</v>
      </c>
      <c r="C2187" t="s">
        <v>56</v>
      </c>
      <c r="D2187" t="s">
        <v>68</v>
      </c>
      <c r="E2187" s="2">
        <v>639.88</v>
      </c>
      <c r="F2187" s="2">
        <v>120</v>
      </c>
      <c r="G2187" s="2">
        <v>15</v>
      </c>
      <c r="H2187" s="2">
        <v>9598.2000000000007</v>
      </c>
      <c r="I2187">
        <v>479.91</v>
      </c>
      <c r="J2187" s="2">
        <v>9118.2900000000009</v>
      </c>
      <c r="K2187" s="2">
        <v>9.1199999999999992</v>
      </c>
      <c r="L2187" s="2">
        <v>76785.600000000006</v>
      </c>
      <c r="M2187" s="2">
        <v>-67667.31</v>
      </c>
      <c r="N2187" s="2">
        <v>-67.67</v>
      </c>
      <c r="O2187" s="3">
        <v>45649</v>
      </c>
      <c r="P2187" t="s">
        <v>80</v>
      </c>
      <c r="Q2187" t="s">
        <v>77</v>
      </c>
      <c r="R2187">
        <v>2024</v>
      </c>
      <c r="S2187" t="s">
        <v>513</v>
      </c>
      <c r="T2187" t="s">
        <v>58</v>
      </c>
      <c r="U2187" t="s">
        <v>29</v>
      </c>
    </row>
    <row r="2188" spans="1:21" x14ac:dyDescent="0.3">
      <c r="A2188" t="s">
        <v>21</v>
      </c>
      <c r="B2188" t="s">
        <v>376</v>
      </c>
      <c r="C2188" t="s">
        <v>95</v>
      </c>
      <c r="D2188" t="s">
        <v>68</v>
      </c>
      <c r="E2188" s="2">
        <v>1055.6400000000001</v>
      </c>
      <c r="F2188" s="2">
        <v>260</v>
      </c>
      <c r="G2188" s="2">
        <v>125</v>
      </c>
      <c r="H2188" s="2">
        <v>131955</v>
      </c>
      <c r="I2188">
        <v>6597.75</v>
      </c>
      <c r="J2188" s="2">
        <v>125357.25</v>
      </c>
      <c r="K2188" s="2">
        <v>125.36</v>
      </c>
      <c r="L2188" s="2">
        <v>274466.40000000002</v>
      </c>
      <c r="M2188" s="2">
        <v>-149109.15</v>
      </c>
      <c r="N2188" s="2">
        <v>-149.11000000000001</v>
      </c>
      <c r="O2188" s="3">
        <v>45649</v>
      </c>
      <c r="P2188" t="s">
        <v>80</v>
      </c>
      <c r="Q2188" t="s">
        <v>77</v>
      </c>
      <c r="R2188">
        <v>2024</v>
      </c>
      <c r="S2188" t="s">
        <v>377</v>
      </c>
      <c r="T2188" t="s">
        <v>97</v>
      </c>
      <c r="U2188" t="s">
        <v>37</v>
      </c>
    </row>
    <row r="2189" spans="1:21" x14ac:dyDescent="0.3">
      <c r="A2189" t="s">
        <v>42</v>
      </c>
      <c r="B2189" t="s">
        <v>348</v>
      </c>
      <c r="C2189" t="s">
        <v>23</v>
      </c>
      <c r="D2189" t="s">
        <v>68</v>
      </c>
      <c r="E2189" s="2">
        <v>3950.24</v>
      </c>
      <c r="F2189" s="2">
        <v>5</v>
      </c>
      <c r="G2189" s="2">
        <v>350</v>
      </c>
      <c r="H2189" s="2">
        <v>1382584</v>
      </c>
      <c r="I2189">
        <v>69129.2</v>
      </c>
      <c r="J2189" s="2">
        <v>1313454.8</v>
      </c>
      <c r="K2189" s="2">
        <v>1313.45</v>
      </c>
      <c r="L2189" s="2">
        <v>19751.2</v>
      </c>
      <c r="M2189" s="2">
        <v>1293703.6000000001</v>
      </c>
      <c r="N2189" s="2">
        <v>1293.7</v>
      </c>
      <c r="O2189" s="3">
        <v>45650</v>
      </c>
      <c r="P2189" t="s">
        <v>80</v>
      </c>
      <c r="Q2189" t="s">
        <v>77</v>
      </c>
      <c r="R2189">
        <v>2024</v>
      </c>
      <c r="S2189" t="s">
        <v>349</v>
      </c>
      <c r="T2189" t="s">
        <v>28</v>
      </c>
      <c r="U2189" t="s">
        <v>54</v>
      </c>
    </row>
    <row r="2190" spans="1:21" x14ac:dyDescent="0.3">
      <c r="A2190" t="s">
        <v>30</v>
      </c>
      <c r="B2190" t="s">
        <v>470</v>
      </c>
      <c r="C2190" t="s">
        <v>95</v>
      </c>
      <c r="D2190" t="s">
        <v>68</v>
      </c>
      <c r="E2190" s="2">
        <v>945.38</v>
      </c>
      <c r="F2190" s="2">
        <v>260</v>
      </c>
      <c r="G2190" s="2">
        <v>15</v>
      </c>
      <c r="H2190" s="2">
        <v>14180.7</v>
      </c>
      <c r="I2190">
        <v>709.04</v>
      </c>
      <c r="J2190" s="2">
        <v>13471.66</v>
      </c>
      <c r="K2190" s="2">
        <v>13.47</v>
      </c>
      <c r="L2190" s="2">
        <v>245798.8</v>
      </c>
      <c r="M2190" s="2">
        <v>-232327.14</v>
      </c>
      <c r="N2190" s="2">
        <v>-232.33</v>
      </c>
      <c r="O2190" s="3">
        <v>45650</v>
      </c>
      <c r="P2190" t="s">
        <v>80</v>
      </c>
      <c r="Q2190" t="s">
        <v>77</v>
      </c>
      <c r="R2190">
        <v>2024</v>
      </c>
      <c r="S2190" t="s">
        <v>471</v>
      </c>
      <c r="T2190" t="s">
        <v>97</v>
      </c>
      <c r="U2190" t="s">
        <v>46</v>
      </c>
    </row>
    <row r="2191" spans="1:21" x14ac:dyDescent="0.3">
      <c r="A2191" t="s">
        <v>38</v>
      </c>
      <c r="B2191" t="s">
        <v>492</v>
      </c>
      <c r="C2191" t="s">
        <v>95</v>
      </c>
      <c r="D2191" t="s">
        <v>24</v>
      </c>
      <c r="E2191" s="2">
        <v>419.97</v>
      </c>
      <c r="F2191" s="2">
        <v>260</v>
      </c>
      <c r="G2191" s="2">
        <v>300</v>
      </c>
      <c r="H2191" s="2">
        <v>125991</v>
      </c>
      <c r="I2191">
        <v>0</v>
      </c>
      <c r="J2191" s="2">
        <v>125991</v>
      </c>
      <c r="K2191" s="2">
        <v>125.99</v>
      </c>
      <c r="L2191" s="2">
        <v>109192.2</v>
      </c>
      <c r="M2191" s="2">
        <v>16798.8</v>
      </c>
      <c r="N2191" s="2">
        <v>16.8</v>
      </c>
      <c r="O2191" s="3">
        <v>45651</v>
      </c>
      <c r="P2191" t="s">
        <v>80</v>
      </c>
      <c r="Q2191" t="s">
        <v>77</v>
      </c>
      <c r="R2191">
        <v>2024</v>
      </c>
      <c r="S2191" t="s">
        <v>493</v>
      </c>
      <c r="T2191" t="s">
        <v>97</v>
      </c>
      <c r="U2191" t="s">
        <v>41</v>
      </c>
    </row>
    <row r="2192" spans="1:21" x14ac:dyDescent="0.3">
      <c r="A2192" t="s">
        <v>47</v>
      </c>
      <c r="B2192" t="s">
        <v>422</v>
      </c>
      <c r="C2192" t="s">
        <v>23</v>
      </c>
      <c r="D2192" t="s">
        <v>24</v>
      </c>
      <c r="E2192" s="2">
        <v>1188.69</v>
      </c>
      <c r="F2192" s="2">
        <v>5</v>
      </c>
      <c r="G2192" s="2">
        <v>12</v>
      </c>
      <c r="H2192" s="2">
        <v>14264.28</v>
      </c>
      <c r="I2192">
        <v>0</v>
      </c>
      <c r="J2192" s="2">
        <v>14264.28</v>
      </c>
      <c r="K2192" s="2">
        <v>14.26</v>
      </c>
      <c r="L2192" s="2">
        <v>5943.45</v>
      </c>
      <c r="M2192" s="2">
        <v>8320.83</v>
      </c>
      <c r="N2192" s="2">
        <v>8.32</v>
      </c>
      <c r="O2192" s="3">
        <v>45651</v>
      </c>
      <c r="P2192" t="s">
        <v>80</v>
      </c>
      <c r="Q2192" t="s">
        <v>77</v>
      </c>
      <c r="R2192">
        <v>2024</v>
      </c>
      <c r="S2192" t="s">
        <v>423</v>
      </c>
      <c r="T2192" t="s">
        <v>28</v>
      </c>
      <c r="U2192" t="s">
        <v>37</v>
      </c>
    </row>
    <row r="2193" spans="1:21" x14ac:dyDescent="0.3">
      <c r="A2193" t="s">
        <v>30</v>
      </c>
      <c r="B2193" t="s">
        <v>520</v>
      </c>
      <c r="C2193" t="s">
        <v>56</v>
      </c>
      <c r="D2193" t="s">
        <v>158</v>
      </c>
      <c r="E2193" s="2">
        <v>1841.91</v>
      </c>
      <c r="F2193" s="2">
        <v>120</v>
      </c>
      <c r="G2193" s="2">
        <v>15</v>
      </c>
      <c r="H2193" s="2">
        <v>27628.65</v>
      </c>
      <c r="I2193">
        <v>2762.87</v>
      </c>
      <c r="J2193" s="2">
        <v>24865.78</v>
      </c>
      <c r="K2193" s="2">
        <v>24.87</v>
      </c>
      <c r="L2193" s="2">
        <v>221029.2</v>
      </c>
      <c r="M2193" s="2">
        <v>-196163.42</v>
      </c>
      <c r="N2193" s="2">
        <v>-196.16</v>
      </c>
      <c r="O2193" s="3">
        <v>45652</v>
      </c>
      <c r="P2193" t="s">
        <v>80</v>
      </c>
      <c r="Q2193" t="s">
        <v>77</v>
      </c>
      <c r="R2193">
        <v>2024</v>
      </c>
      <c r="S2193" t="s">
        <v>521</v>
      </c>
      <c r="T2193" t="s">
        <v>58</v>
      </c>
      <c r="U2193" t="s">
        <v>37</v>
      </c>
    </row>
    <row r="2194" spans="1:21" x14ac:dyDescent="0.3">
      <c r="A2194" t="s">
        <v>42</v>
      </c>
      <c r="B2194" t="s">
        <v>482</v>
      </c>
      <c r="C2194" t="s">
        <v>56</v>
      </c>
      <c r="D2194" t="s">
        <v>68</v>
      </c>
      <c r="E2194" s="2">
        <v>2172.4</v>
      </c>
      <c r="F2194" s="2">
        <v>120</v>
      </c>
      <c r="G2194" s="2">
        <v>350</v>
      </c>
      <c r="H2194" s="2">
        <v>760340</v>
      </c>
      <c r="I2194">
        <v>38017</v>
      </c>
      <c r="J2194" s="2">
        <v>722323</v>
      </c>
      <c r="K2194" s="2">
        <v>722.32</v>
      </c>
      <c r="L2194" s="2">
        <v>260688</v>
      </c>
      <c r="M2194" s="2">
        <v>461635</v>
      </c>
      <c r="N2194" s="2">
        <v>461.63</v>
      </c>
      <c r="O2194" s="3">
        <v>45652</v>
      </c>
      <c r="P2194" t="s">
        <v>80</v>
      </c>
      <c r="Q2194" t="s">
        <v>77</v>
      </c>
      <c r="R2194">
        <v>2024</v>
      </c>
      <c r="S2194" t="s">
        <v>483</v>
      </c>
      <c r="T2194" t="s">
        <v>58</v>
      </c>
      <c r="U2194" t="s">
        <v>65</v>
      </c>
    </row>
    <row r="2195" spans="1:21" x14ac:dyDescent="0.3">
      <c r="A2195" t="s">
        <v>42</v>
      </c>
      <c r="B2195" t="s">
        <v>422</v>
      </c>
      <c r="C2195" t="s">
        <v>23</v>
      </c>
      <c r="D2195" t="s">
        <v>228</v>
      </c>
      <c r="E2195" s="2">
        <v>3877.65</v>
      </c>
      <c r="F2195" s="2">
        <v>5</v>
      </c>
      <c r="G2195" s="2">
        <v>350</v>
      </c>
      <c r="H2195" s="2">
        <v>1357177.5</v>
      </c>
      <c r="I2195">
        <v>203576.62</v>
      </c>
      <c r="J2195" s="2">
        <v>1153600.8799999999</v>
      </c>
      <c r="K2195" s="2">
        <v>1153.5999999999999</v>
      </c>
      <c r="L2195" s="2">
        <v>19388.25</v>
      </c>
      <c r="M2195" s="2">
        <v>1134212.6299999999</v>
      </c>
      <c r="N2195" s="2">
        <v>1134.21</v>
      </c>
      <c r="O2195" s="3">
        <v>45652</v>
      </c>
      <c r="P2195" t="s">
        <v>80</v>
      </c>
      <c r="Q2195" t="s">
        <v>77</v>
      </c>
      <c r="R2195">
        <v>2024</v>
      </c>
      <c r="S2195" t="s">
        <v>423</v>
      </c>
      <c r="T2195" t="s">
        <v>28</v>
      </c>
      <c r="U2195" t="s">
        <v>37</v>
      </c>
    </row>
    <row r="2196" spans="1:21" x14ac:dyDescent="0.3">
      <c r="A2196" t="s">
        <v>42</v>
      </c>
      <c r="B2196" t="s">
        <v>536</v>
      </c>
      <c r="C2196" t="s">
        <v>61</v>
      </c>
      <c r="D2196" t="s">
        <v>158</v>
      </c>
      <c r="E2196" s="2">
        <v>2900.66</v>
      </c>
      <c r="F2196" s="2">
        <v>250</v>
      </c>
      <c r="G2196" s="2">
        <v>350</v>
      </c>
      <c r="H2196" s="2">
        <v>1015231</v>
      </c>
      <c r="I2196">
        <v>101523.1</v>
      </c>
      <c r="J2196" s="2">
        <v>913707.9</v>
      </c>
      <c r="K2196" s="2">
        <v>913.71</v>
      </c>
      <c r="L2196" s="2">
        <v>725165</v>
      </c>
      <c r="M2196" s="2">
        <v>188542.9</v>
      </c>
      <c r="N2196" s="2">
        <v>188.54</v>
      </c>
      <c r="O2196" s="3">
        <v>45653</v>
      </c>
      <c r="P2196" t="s">
        <v>80</v>
      </c>
      <c r="Q2196" t="s">
        <v>77</v>
      </c>
      <c r="R2196">
        <v>2024</v>
      </c>
      <c r="S2196" t="s">
        <v>537</v>
      </c>
      <c r="T2196" t="s">
        <v>64</v>
      </c>
      <c r="U2196" t="s">
        <v>65</v>
      </c>
    </row>
    <row r="2197" spans="1:21" x14ac:dyDescent="0.3">
      <c r="A2197" t="s">
        <v>30</v>
      </c>
      <c r="B2197" t="s">
        <v>466</v>
      </c>
      <c r="C2197" t="s">
        <v>56</v>
      </c>
      <c r="D2197" t="s">
        <v>24</v>
      </c>
      <c r="E2197" s="2">
        <v>1855.46</v>
      </c>
      <c r="F2197" s="2">
        <v>120</v>
      </c>
      <c r="G2197" s="2">
        <v>15</v>
      </c>
      <c r="H2197" s="2">
        <v>27831.9</v>
      </c>
      <c r="I2197">
        <v>0</v>
      </c>
      <c r="J2197" s="2">
        <v>27831.9</v>
      </c>
      <c r="K2197" s="2">
        <v>27.83</v>
      </c>
      <c r="L2197" s="2">
        <v>222655.2</v>
      </c>
      <c r="M2197" s="2">
        <v>-194823.3</v>
      </c>
      <c r="N2197" s="2">
        <v>-194.82</v>
      </c>
      <c r="O2197" s="3">
        <v>45653</v>
      </c>
      <c r="P2197" t="s">
        <v>80</v>
      </c>
      <c r="Q2197" t="s">
        <v>77</v>
      </c>
      <c r="R2197">
        <v>2024</v>
      </c>
      <c r="S2197" t="s">
        <v>467</v>
      </c>
      <c r="T2197" t="s">
        <v>58</v>
      </c>
      <c r="U2197" t="s">
        <v>29</v>
      </c>
    </row>
    <row r="2198" spans="1:21" x14ac:dyDescent="0.3">
      <c r="A2198" t="s">
        <v>38</v>
      </c>
      <c r="B2198" t="s">
        <v>494</v>
      </c>
      <c r="C2198" t="s">
        <v>56</v>
      </c>
      <c r="D2198" t="s">
        <v>228</v>
      </c>
      <c r="E2198" s="2">
        <v>995.93</v>
      </c>
      <c r="F2198" s="2">
        <v>120</v>
      </c>
      <c r="G2198" s="2">
        <v>300</v>
      </c>
      <c r="H2198" s="2">
        <v>298779</v>
      </c>
      <c r="I2198">
        <v>44816.85</v>
      </c>
      <c r="J2198" s="2">
        <v>253962.15</v>
      </c>
      <c r="K2198" s="2">
        <v>253.96</v>
      </c>
      <c r="L2198" s="2">
        <v>119511.6</v>
      </c>
      <c r="M2198" s="2">
        <v>134450.54999999999</v>
      </c>
      <c r="N2198" s="2">
        <v>134.44999999999999</v>
      </c>
      <c r="O2198" s="3">
        <v>45655</v>
      </c>
      <c r="P2198" t="s">
        <v>80</v>
      </c>
      <c r="Q2198" t="s">
        <v>77</v>
      </c>
      <c r="R2198">
        <v>2024</v>
      </c>
      <c r="S2198" t="s">
        <v>495</v>
      </c>
      <c r="T2198" t="s">
        <v>58</v>
      </c>
      <c r="U2198" t="s">
        <v>29</v>
      </c>
    </row>
    <row r="2199" spans="1:21" x14ac:dyDescent="0.3">
      <c r="A2199" t="s">
        <v>47</v>
      </c>
      <c r="B2199" t="s">
        <v>570</v>
      </c>
      <c r="C2199" t="s">
        <v>95</v>
      </c>
      <c r="D2199" t="s">
        <v>158</v>
      </c>
      <c r="E2199" s="2">
        <v>1889.87</v>
      </c>
      <c r="F2199" s="2">
        <v>260</v>
      </c>
      <c r="G2199" s="2">
        <v>12</v>
      </c>
      <c r="H2199" s="2">
        <v>22678.44</v>
      </c>
      <c r="I2199">
        <v>2267.84</v>
      </c>
      <c r="J2199" s="2">
        <v>20410.599999999999</v>
      </c>
      <c r="K2199" s="2">
        <v>20.41</v>
      </c>
      <c r="L2199" s="2">
        <v>491366.2</v>
      </c>
      <c r="M2199" s="2">
        <v>-470955.6</v>
      </c>
      <c r="N2199" s="2">
        <v>-470.96</v>
      </c>
      <c r="O2199" s="3">
        <v>45656</v>
      </c>
      <c r="P2199" t="s">
        <v>80</v>
      </c>
      <c r="Q2199" t="s">
        <v>77</v>
      </c>
      <c r="R2199">
        <v>2024</v>
      </c>
      <c r="S2199" t="s">
        <v>571</v>
      </c>
      <c r="T2199" t="s">
        <v>97</v>
      </c>
      <c r="U2199" t="s">
        <v>46</v>
      </c>
    </row>
    <row r="2200" spans="1:21" x14ac:dyDescent="0.3">
      <c r="A2200" t="s">
        <v>47</v>
      </c>
      <c r="B2200" t="s">
        <v>406</v>
      </c>
      <c r="C2200" t="s">
        <v>23</v>
      </c>
      <c r="D2200" t="s">
        <v>68</v>
      </c>
      <c r="E2200" s="2">
        <v>824.46</v>
      </c>
      <c r="F2200" s="2">
        <v>5</v>
      </c>
      <c r="G2200" s="2">
        <v>12</v>
      </c>
      <c r="H2200" s="2">
        <v>9893.52</v>
      </c>
      <c r="I2200">
        <v>494.68</v>
      </c>
      <c r="J2200" s="2">
        <v>9398.84</v>
      </c>
      <c r="K2200" s="2">
        <v>9.4</v>
      </c>
      <c r="L2200" s="2">
        <v>4122.3</v>
      </c>
      <c r="M2200" s="2">
        <v>5276.54</v>
      </c>
      <c r="N2200" s="2">
        <v>5.28</v>
      </c>
      <c r="O2200" s="3">
        <v>45656</v>
      </c>
      <c r="P2200" t="s">
        <v>80</v>
      </c>
      <c r="Q2200" t="s">
        <v>77</v>
      </c>
      <c r="R2200">
        <v>2024</v>
      </c>
      <c r="S2200" t="s">
        <v>407</v>
      </c>
      <c r="T2200" t="s">
        <v>28</v>
      </c>
      <c r="U2200" t="s">
        <v>54</v>
      </c>
    </row>
    <row r="2201" spans="1:21" x14ac:dyDescent="0.3">
      <c r="A2201" t="s">
        <v>30</v>
      </c>
      <c r="B2201" t="s">
        <v>484</v>
      </c>
      <c r="C2201" t="s">
        <v>23</v>
      </c>
      <c r="D2201" t="s">
        <v>158</v>
      </c>
      <c r="E2201" s="2">
        <v>707.85</v>
      </c>
      <c r="F2201" s="2">
        <v>5</v>
      </c>
      <c r="G2201" s="2">
        <v>15</v>
      </c>
      <c r="H2201" s="2">
        <v>10617.75</v>
      </c>
      <c r="I2201">
        <v>1061.78</v>
      </c>
      <c r="J2201" s="2">
        <v>9555.9699999999993</v>
      </c>
      <c r="K2201" s="2">
        <v>9.56</v>
      </c>
      <c r="L2201" s="2">
        <v>3539.25</v>
      </c>
      <c r="M2201" s="2">
        <v>6016.72</v>
      </c>
      <c r="N2201" s="2">
        <v>6.02</v>
      </c>
      <c r="O2201" s="3">
        <v>45657</v>
      </c>
      <c r="P2201" t="s">
        <v>80</v>
      </c>
      <c r="Q2201" t="s">
        <v>77</v>
      </c>
      <c r="R2201">
        <v>2024</v>
      </c>
      <c r="S2201" t="s">
        <v>485</v>
      </c>
      <c r="T2201" t="s">
        <v>28</v>
      </c>
      <c r="U2201"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B99A-5E76-48F6-96A8-C0868FE9D2FF}">
  <dimension ref="A1:U67"/>
  <sheetViews>
    <sheetView topLeftCell="A34" workbookViewId="0">
      <selection activeCell="A10" sqref="A10"/>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9" bestFit="1" customWidth="1"/>
    <col min="11" max="11" width="12.6640625" bestFit="1" customWidth="1"/>
    <col min="12" max="13" width="9" bestFit="1" customWidth="1"/>
    <col min="14" max="14" width="13.109375" bestFit="1" customWidth="1"/>
    <col min="15" max="15" width="10.33203125" bestFit="1" customWidth="1"/>
    <col min="16" max="16" width="9" bestFit="1" customWidth="1"/>
    <col min="17" max="17" width="9.6640625" bestFit="1" customWidth="1"/>
    <col min="18" max="18" width="9" bestFit="1" customWidth="1"/>
    <col min="19" max="19" width="17.44140625" bestFit="1" customWidth="1"/>
    <col min="20" max="20" width="16" bestFit="1" customWidth="1"/>
    <col min="21" max="21" width="10" bestFit="1" customWidth="1"/>
  </cols>
  <sheetData>
    <row r="1" spans="1:21" x14ac:dyDescent="0.3">
      <c r="A1" s="12" t="s">
        <v>318</v>
      </c>
    </row>
    <row r="3" spans="1:21" x14ac:dyDescent="0.3">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row>
    <row r="4" spans="1:21" x14ac:dyDescent="0.3">
      <c r="A4" t="s">
        <v>21</v>
      </c>
      <c r="B4" t="s">
        <v>121</v>
      </c>
      <c r="C4" t="s">
        <v>56</v>
      </c>
      <c r="D4" t="s">
        <v>158</v>
      </c>
      <c r="E4">
        <v>2110</v>
      </c>
      <c r="F4">
        <v>120</v>
      </c>
      <c r="G4">
        <v>125</v>
      </c>
      <c r="H4">
        <v>263750</v>
      </c>
      <c r="I4">
        <v>23737.5</v>
      </c>
      <c r="J4">
        <v>240012.5</v>
      </c>
      <c r="K4">
        <v>240.01249999999999</v>
      </c>
      <c r="L4">
        <v>253200</v>
      </c>
      <c r="M4">
        <v>-13187.5</v>
      </c>
      <c r="N4">
        <v>-13.1875</v>
      </c>
      <c r="O4" s="3">
        <v>44218</v>
      </c>
      <c r="P4" t="s">
        <v>33</v>
      </c>
      <c r="Q4" t="s">
        <v>34</v>
      </c>
      <c r="R4">
        <v>2022</v>
      </c>
      <c r="S4" t="s">
        <v>122</v>
      </c>
      <c r="T4" t="s">
        <v>58</v>
      </c>
      <c r="U4" t="s">
        <v>54</v>
      </c>
    </row>
    <row r="5" spans="1:21" x14ac:dyDescent="0.3">
      <c r="A5" t="s">
        <v>21</v>
      </c>
      <c r="B5" t="s">
        <v>165</v>
      </c>
      <c r="C5" t="s">
        <v>32</v>
      </c>
      <c r="D5" t="s">
        <v>158</v>
      </c>
      <c r="E5">
        <v>2385</v>
      </c>
      <c r="F5">
        <v>10</v>
      </c>
      <c r="G5">
        <v>125</v>
      </c>
      <c r="H5">
        <v>298125</v>
      </c>
      <c r="I5">
        <v>14906.25</v>
      </c>
      <c r="J5">
        <v>283218.75</v>
      </c>
      <c r="K5">
        <v>283.21875</v>
      </c>
      <c r="L5">
        <v>286200</v>
      </c>
      <c r="M5">
        <v>-2981.25</v>
      </c>
      <c r="N5">
        <v>-2.9812500000000002</v>
      </c>
      <c r="O5" s="3">
        <v>44209</v>
      </c>
      <c r="P5" t="s">
        <v>33</v>
      </c>
      <c r="Q5" t="s">
        <v>34</v>
      </c>
      <c r="R5">
        <v>2022</v>
      </c>
      <c r="S5" t="s">
        <v>166</v>
      </c>
      <c r="T5" t="s">
        <v>36</v>
      </c>
      <c r="U5" t="s">
        <v>41</v>
      </c>
    </row>
    <row r="6" spans="1:21" x14ac:dyDescent="0.3">
      <c r="A6" t="s">
        <v>21</v>
      </c>
      <c r="B6" t="s">
        <v>284</v>
      </c>
      <c r="C6" t="s">
        <v>61</v>
      </c>
      <c r="D6" t="s">
        <v>228</v>
      </c>
      <c r="E6">
        <v>341</v>
      </c>
      <c r="F6">
        <v>250</v>
      </c>
      <c r="G6">
        <v>125</v>
      </c>
      <c r="H6">
        <v>42625</v>
      </c>
      <c r="I6">
        <v>4262.5</v>
      </c>
      <c r="J6">
        <v>38362.5</v>
      </c>
      <c r="K6">
        <v>38.362499999999997</v>
      </c>
      <c r="L6">
        <v>40920</v>
      </c>
      <c r="M6">
        <v>-2557.5</v>
      </c>
      <c r="N6">
        <v>-2.5575000000000001</v>
      </c>
      <c r="O6" s="3">
        <v>44591</v>
      </c>
      <c r="P6" t="s">
        <v>33</v>
      </c>
      <c r="Q6" t="s">
        <v>34</v>
      </c>
      <c r="R6">
        <v>2022</v>
      </c>
      <c r="S6" t="s">
        <v>170</v>
      </c>
      <c r="T6" t="s">
        <v>64</v>
      </c>
      <c r="U6" t="s">
        <v>51</v>
      </c>
    </row>
    <row r="7" spans="1:21" x14ac:dyDescent="0.3">
      <c r="A7" t="s">
        <v>21</v>
      </c>
      <c r="B7" t="s">
        <v>165</v>
      </c>
      <c r="C7" t="s">
        <v>32</v>
      </c>
      <c r="D7" t="s">
        <v>68</v>
      </c>
      <c r="E7">
        <v>2988</v>
      </c>
      <c r="F7">
        <v>10</v>
      </c>
      <c r="G7">
        <v>125</v>
      </c>
      <c r="H7">
        <v>373500</v>
      </c>
      <c r="I7">
        <v>14940</v>
      </c>
      <c r="J7">
        <v>358560</v>
      </c>
      <c r="K7">
        <v>358.56</v>
      </c>
      <c r="L7">
        <v>358560</v>
      </c>
      <c r="M7">
        <v>0</v>
      </c>
      <c r="N7">
        <v>0</v>
      </c>
      <c r="O7" s="3">
        <v>44590</v>
      </c>
      <c r="P7" t="s">
        <v>33</v>
      </c>
      <c r="Q7" t="s">
        <v>34</v>
      </c>
      <c r="R7">
        <v>2022</v>
      </c>
      <c r="S7" t="s">
        <v>166</v>
      </c>
      <c r="T7" t="s">
        <v>36</v>
      </c>
      <c r="U7" t="s">
        <v>41</v>
      </c>
    </row>
    <row r="8" spans="1:21" x14ac:dyDescent="0.3">
      <c r="A8" t="s">
        <v>42</v>
      </c>
      <c r="B8" t="s">
        <v>43</v>
      </c>
      <c r="C8" t="s">
        <v>32</v>
      </c>
      <c r="D8" t="s">
        <v>228</v>
      </c>
      <c r="E8">
        <v>723</v>
      </c>
      <c r="F8">
        <v>10</v>
      </c>
      <c r="G8">
        <v>7</v>
      </c>
      <c r="H8">
        <v>5061</v>
      </c>
      <c r="I8">
        <v>759.15000000000009</v>
      </c>
      <c r="J8">
        <v>4301.8500000000004</v>
      </c>
      <c r="K8">
        <v>4.30185</v>
      </c>
      <c r="L8">
        <v>3615</v>
      </c>
      <c r="M8">
        <v>686.85000000000014</v>
      </c>
      <c r="N8">
        <v>0.68685000000000018</v>
      </c>
      <c r="O8" s="3">
        <v>44589</v>
      </c>
      <c r="P8" t="s">
        <v>33</v>
      </c>
      <c r="Q8" t="s">
        <v>34</v>
      </c>
      <c r="R8">
        <v>2022</v>
      </c>
      <c r="S8" t="s">
        <v>45</v>
      </c>
      <c r="T8" t="s">
        <v>36</v>
      </c>
      <c r="U8" t="s">
        <v>46</v>
      </c>
    </row>
    <row r="9" spans="1:21" x14ac:dyDescent="0.3">
      <c r="A9" t="s">
        <v>21</v>
      </c>
      <c r="B9" t="s">
        <v>66</v>
      </c>
      <c r="C9" t="s">
        <v>67</v>
      </c>
      <c r="D9" t="s">
        <v>68</v>
      </c>
      <c r="E9">
        <v>330</v>
      </c>
      <c r="F9">
        <v>3</v>
      </c>
      <c r="G9">
        <v>125</v>
      </c>
      <c r="H9">
        <v>41250</v>
      </c>
      <c r="I9">
        <v>412.5</v>
      </c>
      <c r="J9">
        <v>40837.5</v>
      </c>
      <c r="K9">
        <v>40.837499999999999</v>
      </c>
      <c r="L9">
        <v>39600</v>
      </c>
      <c r="M9">
        <v>1237.5</v>
      </c>
      <c r="N9">
        <v>1.2375</v>
      </c>
      <c r="O9" s="3">
        <v>44573</v>
      </c>
      <c r="P9" t="s">
        <v>33</v>
      </c>
      <c r="Q9" t="s">
        <v>34</v>
      </c>
      <c r="R9">
        <v>2021</v>
      </c>
      <c r="S9" t="s">
        <v>69</v>
      </c>
      <c r="T9" t="s">
        <v>70</v>
      </c>
      <c r="U9" t="s">
        <v>29</v>
      </c>
    </row>
    <row r="10" spans="1:21" x14ac:dyDescent="0.3">
      <c r="A10" t="s">
        <v>30</v>
      </c>
      <c r="B10" t="s">
        <v>264</v>
      </c>
      <c r="C10" t="s">
        <v>67</v>
      </c>
      <c r="D10" t="s">
        <v>158</v>
      </c>
      <c r="E10">
        <v>490</v>
      </c>
      <c r="F10">
        <v>3</v>
      </c>
      <c r="G10">
        <v>15</v>
      </c>
      <c r="H10">
        <v>7350</v>
      </c>
      <c r="I10">
        <v>588</v>
      </c>
      <c r="J10">
        <v>6762</v>
      </c>
      <c r="K10">
        <v>6.7619999999999996</v>
      </c>
      <c r="L10">
        <v>4900</v>
      </c>
      <c r="M10">
        <v>1862</v>
      </c>
      <c r="N10">
        <v>1.8620000000000001</v>
      </c>
      <c r="O10" s="3">
        <v>44567</v>
      </c>
      <c r="P10" t="s">
        <v>33</v>
      </c>
      <c r="Q10" t="s">
        <v>34</v>
      </c>
      <c r="R10">
        <v>2022</v>
      </c>
      <c r="S10" t="s">
        <v>180</v>
      </c>
      <c r="T10" t="s">
        <v>70</v>
      </c>
      <c r="U10" t="s">
        <v>37</v>
      </c>
    </row>
    <row r="11" spans="1:21" x14ac:dyDescent="0.3">
      <c r="A11" t="s">
        <v>38</v>
      </c>
      <c r="B11" t="s">
        <v>256</v>
      </c>
      <c r="C11" t="s">
        <v>56</v>
      </c>
      <c r="D11" t="s">
        <v>228</v>
      </c>
      <c r="E11">
        <v>269</v>
      </c>
      <c r="F11">
        <v>120</v>
      </c>
      <c r="G11">
        <v>300</v>
      </c>
      <c r="H11">
        <v>80700</v>
      </c>
      <c r="I11">
        <v>11298</v>
      </c>
      <c r="J11">
        <v>69402</v>
      </c>
      <c r="K11">
        <v>69.402000000000001</v>
      </c>
      <c r="L11">
        <v>67250</v>
      </c>
      <c r="M11">
        <v>2152</v>
      </c>
      <c r="N11">
        <v>2.1520000000000001</v>
      </c>
      <c r="O11" s="3">
        <v>44569</v>
      </c>
      <c r="P11" t="s">
        <v>33</v>
      </c>
      <c r="Q11" t="s">
        <v>34</v>
      </c>
      <c r="R11">
        <v>2021</v>
      </c>
      <c r="S11" t="s">
        <v>170</v>
      </c>
      <c r="T11" t="s">
        <v>58</v>
      </c>
      <c r="U11" t="s">
        <v>51</v>
      </c>
    </row>
    <row r="12" spans="1:21" x14ac:dyDescent="0.3">
      <c r="A12" t="s">
        <v>42</v>
      </c>
      <c r="B12" t="s">
        <v>123</v>
      </c>
      <c r="C12" t="s">
        <v>56</v>
      </c>
      <c r="D12" t="s">
        <v>158</v>
      </c>
      <c r="E12">
        <v>1498</v>
      </c>
      <c r="F12">
        <v>120</v>
      </c>
      <c r="G12">
        <v>7</v>
      </c>
      <c r="H12">
        <v>10486</v>
      </c>
      <c r="I12">
        <v>629.16</v>
      </c>
      <c r="J12">
        <v>9856.84</v>
      </c>
      <c r="K12">
        <v>9.85684</v>
      </c>
      <c r="L12">
        <v>7490</v>
      </c>
      <c r="M12">
        <v>2366.84</v>
      </c>
      <c r="N12">
        <v>2.3668400000000003</v>
      </c>
      <c r="O12" s="3">
        <v>44572</v>
      </c>
      <c r="P12" t="s">
        <v>33</v>
      </c>
      <c r="Q12" t="s">
        <v>34</v>
      </c>
      <c r="R12">
        <v>2022</v>
      </c>
      <c r="S12" t="s">
        <v>124</v>
      </c>
      <c r="T12" t="s">
        <v>58</v>
      </c>
      <c r="U12" t="s">
        <v>59</v>
      </c>
    </row>
    <row r="13" spans="1:21" x14ac:dyDescent="0.3">
      <c r="A13" t="s">
        <v>42</v>
      </c>
      <c r="B13" t="s">
        <v>173</v>
      </c>
      <c r="C13" t="s">
        <v>61</v>
      </c>
      <c r="D13" t="s">
        <v>158</v>
      </c>
      <c r="E13">
        <v>1582</v>
      </c>
      <c r="F13">
        <v>250</v>
      </c>
      <c r="G13">
        <v>7</v>
      </c>
      <c r="H13">
        <v>11074</v>
      </c>
      <c r="I13">
        <v>775.18</v>
      </c>
      <c r="J13">
        <v>10298.82</v>
      </c>
      <c r="K13">
        <v>10.298819999999999</v>
      </c>
      <c r="L13">
        <v>7910</v>
      </c>
      <c r="M13">
        <v>2388.8199999999997</v>
      </c>
      <c r="N13">
        <v>2.3888199999999995</v>
      </c>
      <c r="O13" s="3">
        <v>44562</v>
      </c>
      <c r="P13" t="s">
        <v>33</v>
      </c>
      <c r="Q13" t="s">
        <v>34</v>
      </c>
      <c r="R13">
        <v>2022</v>
      </c>
      <c r="S13" t="s">
        <v>174</v>
      </c>
      <c r="T13" t="s">
        <v>64</v>
      </c>
      <c r="U13" t="s">
        <v>59</v>
      </c>
    </row>
    <row r="14" spans="1:21" x14ac:dyDescent="0.3">
      <c r="A14" t="s">
        <v>21</v>
      </c>
      <c r="B14" t="s">
        <v>281</v>
      </c>
      <c r="C14" t="s">
        <v>32</v>
      </c>
      <c r="D14" t="s">
        <v>68</v>
      </c>
      <c r="E14">
        <v>2009</v>
      </c>
      <c r="F14">
        <v>10</v>
      </c>
      <c r="G14">
        <v>125</v>
      </c>
      <c r="H14">
        <v>251125</v>
      </c>
      <c r="I14">
        <v>7533.75</v>
      </c>
      <c r="J14">
        <v>243591.25</v>
      </c>
      <c r="K14">
        <v>243.59125</v>
      </c>
      <c r="L14">
        <v>241080</v>
      </c>
      <c r="M14">
        <v>2511.25</v>
      </c>
      <c r="N14">
        <v>2.51125</v>
      </c>
      <c r="O14" s="3">
        <v>44203</v>
      </c>
      <c r="P14" t="s">
        <v>33</v>
      </c>
      <c r="Q14" t="s">
        <v>34</v>
      </c>
      <c r="R14">
        <v>2022</v>
      </c>
      <c r="S14" t="s">
        <v>210</v>
      </c>
      <c r="T14" t="s">
        <v>36</v>
      </c>
      <c r="U14" t="s">
        <v>37</v>
      </c>
    </row>
    <row r="15" spans="1:21" x14ac:dyDescent="0.3">
      <c r="A15" t="s">
        <v>38</v>
      </c>
      <c r="B15" t="s">
        <v>163</v>
      </c>
      <c r="C15" t="s">
        <v>23</v>
      </c>
      <c r="D15" t="s">
        <v>228</v>
      </c>
      <c r="E15">
        <v>546</v>
      </c>
      <c r="F15">
        <v>5</v>
      </c>
      <c r="G15">
        <v>300</v>
      </c>
      <c r="H15">
        <v>163800</v>
      </c>
      <c r="I15">
        <v>24570</v>
      </c>
      <c r="J15">
        <v>139230</v>
      </c>
      <c r="K15">
        <v>139.22999999999999</v>
      </c>
      <c r="L15">
        <v>136500</v>
      </c>
      <c r="M15">
        <v>2730</v>
      </c>
      <c r="N15">
        <v>2.73</v>
      </c>
      <c r="O15" s="3">
        <v>44575</v>
      </c>
      <c r="P15" t="s">
        <v>33</v>
      </c>
      <c r="Q15" t="s">
        <v>34</v>
      </c>
      <c r="R15">
        <v>2022</v>
      </c>
      <c r="S15" t="s">
        <v>164</v>
      </c>
      <c r="T15" t="s">
        <v>28</v>
      </c>
      <c r="U15" t="s">
        <v>37</v>
      </c>
    </row>
    <row r="16" spans="1:21" x14ac:dyDescent="0.3">
      <c r="A16" t="s">
        <v>30</v>
      </c>
      <c r="B16" t="s">
        <v>31</v>
      </c>
      <c r="C16" t="s">
        <v>32</v>
      </c>
      <c r="D16" t="s">
        <v>24</v>
      </c>
      <c r="E16">
        <v>549</v>
      </c>
      <c r="F16">
        <v>10</v>
      </c>
      <c r="G16">
        <v>15</v>
      </c>
      <c r="H16">
        <v>8235</v>
      </c>
      <c r="I16">
        <v>0</v>
      </c>
      <c r="J16">
        <v>8235</v>
      </c>
      <c r="K16">
        <v>8.2349999999999994</v>
      </c>
      <c r="L16">
        <v>5490</v>
      </c>
      <c r="M16">
        <v>2745</v>
      </c>
      <c r="N16">
        <v>2.7450000000000001</v>
      </c>
      <c r="O16" s="3">
        <v>44207</v>
      </c>
      <c r="P16" t="s">
        <v>33</v>
      </c>
      <c r="Q16" t="s">
        <v>34</v>
      </c>
      <c r="R16">
        <v>2021</v>
      </c>
      <c r="S16" t="s">
        <v>35</v>
      </c>
      <c r="T16" t="s">
        <v>36</v>
      </c>
      <c r="U16" t="s">
        <v>37</v>
      </c>
    </row>
    <row r="17" spans="1:21" x14ac:dyDescent="0.3">
      <c r="A17" t="s">
        <v>42</v>
      </c>
      <c r="B17" t="s">
        <v>244</v>
      </c>
      <c r="C17" t="s">
        <v>95</v>
      </c>
      <c r="D17" t="s">
        <v>158</v>
      </c>
      <c r="E17">
        <v>1683</v>
      </c>
      <c r="F17">
        <v>260</v>
      </c>
      <c r="G17">
        <v>7</v>
      </c>
      <c r="H17">
        <v>11781</v>
      </c>
      <c r="I17">
        <v>589.04999999999995</v>
      </c>
      <c r="J17">
        <v>11191.95</v>
      </c>
      <c r="K17">
        <v>11.19195</v>
      </c>
      <c r="L17">
        <v>8415</v>
      </c>
      <c r="M17">
        <v>2776.9500000000007</v>
      </c>
      <c r="N17">
        <v>2.7769500000000007</v>
      </c>
      <c r="O17" s="3">
        <v>44577</v>
      </c>
      <c r="P17" t="s">
        <v>33</v>
      </c>
      <c r="Q17" t="s">
        <v>34</v>
      </c>
      <c r="R17">
        <v>2022</v>
      </c>
      <c r="S17" t="s">
        <v>178</v>
      </c>
      <c r="T17" t="s">
        <v>97</v>
      </c>
      <c r="U17" t="s">
        <v>51</v>
      </c>
    </row>
    <row r="18" spans="1:21" x14ac:dyDescent="0.3">
      <c r="A18" t="s">
        <v>30</v>
      </c>
      <c r="B18" t="s">
        <v>113</v>
      </c>
      <c r="C18" t="s">
        <v>32</v>
      </c>
      <c r="D18" t="s">
        <v>68</v>
      </c>
      <c r="E18">
        <v>671</v>
      </c>
      <c r="F18">
        <v>10</v>
      </c>
      <c r="G18">
        <v>15</v>
      </c>
      <c r="H18">
        <v>10065</v>
      </c>
      <c r="I18">
        <v>402.6</v>
      </c>
      <c r="J18">
        <v>9662.4</v>
      </c>
      <c r="K18">
        <v>9.6623999999999999</v>
      </c>
      <c r="L18">
        <v>6710</v>
      </c>
      <c r="M18">
        <v>2952.3999999999996</v>
      </c>
      <c r="N18">
        <v>2.9523999999999995</v>
      </c>
      <c r="O18" s="3">
        <v>44211</v>
      </c>
      <c r="P18" t="s">
        <v>33</v>
      </c>
      <c r="Q18" t="s">
        <v>34</v>
      </c>
      <c r="R18">
        <v>2021</v>
      </c>
      <c r="S18" t="s">
        <v>114</v>
      </c>
      <c r="T18" t="s">
        <v>36</v>
      </c>
      <c r="U18" t="s">
        <v>37</v>
      </c>
    </row>
    <row r="19" spans="1:21" x14ac:dyDescent="0.3">
      <c r="A19" t="s">
        <v>47</v>
      </c>
      <c r="B19" t="s">
        <v>48</v>
      </c>
      <c r="C19" t="s">
        <v>32</v>
      </c>
      <c r="D19" t="s">
        <v>228</v>
      </c>
      <c r="E19">
        <v>386</v>
      </c>
      <c r="F19">
        <v>10</v>
      </c>
      <c r="G19">
        <v>12</v>
      </c>
      <c r="H19">
        <v>4632</v>
      </c>
      <c r="I19">
        <v>463.2</v>
      </c>
      <c r="J19">
        <v>4168.8</v>
      </c>
      <c r="K19">
        <v>4.1688000000000001</v>
      </c>
      <c r="L19">
        <v>1158</v>
      </c>
      <c r="M19">
        <v>3010.8</v>
      </c>
      <c r="N19">
        <v>3.0108000000000001</v>
      </c>
      <c r="O19" s="3">
        <v>44574</v>
      </c>
      <c r="P19" t="s">
        <v>33</v>
      </c>
      <c r="Q19" t="s">
        <v>34</v>
      </c>
      <c r="R19">
        <v>2021</v>
      </c>
      <c r="S19" t="s">
        <v>50</v>
      </c>
      <c r="T19" t="s">
        <v>36</v>
      </c>
      <c r="U19" t="s">
        <v>51</v>
      </c>
    </row>
    <row r="20" spans="1:21" x14ac:dyDescent="0.3">
      <c r="A20" t="s">
        <v>47</v>
      </c>
      <c r="B20" t="s">
        <v>213</v>
      </c>
      <c r="C20" t="s">
        <v>95</v>
      </c>
      <c r="D20" t="s">
        <v>228</v>
      </c>
      <c r="E20">
        <v>410</v>
      </c>
      <c r="F20">
        <v>260</v>
      </c>
      <c r="G20">
        <v>12</v>
      </c>
      <c r="H20">
        <v>4920</v>
      </c>
      <c r="I20">
        <v>639.6</v>
      </c>
      <c r="J20">
        <v>4280.3999999999996</v>
      </c>
      <c r="K20">
        <v>4.2803999999999993</v>
      </c>
      <c r="L20">
        <v>1230</v>
      </c>
      <c r="M20">
        <v>3050.3999999999996</v>
      </c>
      <c r="N20">
        <v>3.0503999999999998</v>
      </c>
      <c r="O20" s="3">
        <v>44583</v>
      </c>
      <c r="P20" t="s">
        <v>33</v>
      </c>
      <c r="Q20" t="s">
        <v>34</v>
      </c>
      <c r="R20">
        <v>2022</v>
      </c>
      <c r="S20" t="s">
        <v>214</v>
      </c>
      <c r="T20" t="s">
        <v>97</v>
      </c>
      <c r="U20" t="s">
        <v>46</v>
      </c>
    </row>
    <row r="21" spans="1:21" x14ac:dyDescent="0.3">
      <c r="A21" t="s">
        <v>42</v>
      </c>
      <c r="B21" t="s">
        <v>192</v>
      </c>
      <c r="C21" t="s">
        <v>95</v>
      </c>
      <c r="D21" t="s">
        <v>228</v>
      </c>
      <c r="E21">
        <v>3421.5</v>
      </c>
      <c r="F21">
        <v>260</v>
      </c>
      <c r="G21">
        <v>7</v>
      </c>
      <c r="H21">
        <v>23950.5</v>
      </c>
      <c r="I21">
        <v>2874.06</v>
      </c>
      <c r="J21">
        <v>21076.44</v>
      </c>
      <c r="K21">
        <v>21.076439999999998</v>
      </c>
      <c r="L21">
        <v>17107.5</v>
      </c>
      <c r="M21">
        <v>3968.9399999999987</v>
      </c>
      <c r="N21">
        <v>3.9689399999999986</v>
      </c>
      <c r="O21" s="3">
        <v>44574</v>
      </c>
      <c r="P21" t="s">
        <v>33</v>
      </c>
      <c r="Q21" t="s">
        <v>34</v>
      </c>
      <c r="R21">
        <v>2022</v>
      </c>
      <c r="S21" t="s">
        <v>193</v>
      </c>
      <c r="T21" t="s">
        <v>97</v>
      </c>
      <c r="U21" t="s">
        <v>29</v>
      </c>
    </row>
    <row r="22" spans="1:21" x14ac:dyDescent="0.3">
      <c r="A22" t="s">
        <v>42</v>
      </c>
      <c r="B22" t="s">
        <v>135</v>
      </c>
      <c r="C22" t="s">
        <v>23</v>
      </c>
      <c r="D22" t="s">
        <v>24</v>
      </c>
      <c r="E22">
        <v>2146</v>
      </c>
      <c r="F22">
        <v>5</v>
      </c>
      <c r="G22">
        <v>7</v>
      </c>
      <c r="H22">
        <v>15022</v>
      </c>
      <c r="I22">
        <v>0</v>
      </c>
      <c r="J22">
        <v>15022</v>
      </c>
      <c r="K22">
        <v>15.022</v>
      </c>
      <c r="L22">
        <v>10730</v>
      </c>
      <c r="M22">
        <v>4292</v>
      </c>
      <c r="N22">
        <v>4.2919999999999998</v>
      </c>
      <c r="O22" s="3">
        <v>44586</v>
      </c>
      <c r="P22" t="s">
        <v>33</v>
      </c>
      <c r="Q22" t="s">
        <v>34</v>
      </c>
      <c r="R22">
        <v>2022</v>
      </c>
      <c r="S22" t="s">
        <v>136</v>
      </c>
      <c r="T22" t="s">
        <v>28</v>
      </c>
      <c r="U22" t="s">
        <v>51</v>
      </c>
    </row>
    <row r="23" spans="1:21" x14ac:dyDescent="0.3">
      <c r="A23" t="s">
        <v>30</v>
      </c>
      <c r="B23" t="s">
        <v>52</v>
      </c>
      <c r="C23" t="s">
        <v>32</v>
      </c>
      <c r="D23" t="s">
        <v>228</v>
      </c>
      <c r="E23">
        <v>1565</v>
      </c>
      <c r="F23">
        <v>10</v>
      </c>
      <c r="G23">
        <v>15</v>
      </c>
      <c r="H23">
        <v>23475</v>
      </c>
      <c r="I23">
        <v>3051.75</v>
      </c>
      <c r="J23">
        <v>20423.25</v>
      </c>
      <c r="K23">
        <v>20.423249999999999</v>
      </c>
      <c r="L23">
        <v>15650</v>
      </c>
      <c r="M23">
        <v>4773.25</v>
      </c>
      <c r="N23">
        <v>4.77325</v>
      </c>
      <c r="O23" s="3">
        <v>44590</v>
      </c>
      <c r="P23" t="s">
        <v>33</v>
      </c>
      <c r="Q23" t="s">
        <v>34</v>
      </c>
      <c r="R23">
        <v>2022</v>
      </c>
      <c r="S23" t="s">
        <v>53</v>
      </c>
      <c r="T23" t="s">
        <v>36</v>
      </c>
      <c r="U23" t="s">
        <v>54</v>
      </c>
    </row>
    <row r="24" spans="1:21" x14ac:dyDescent="0.3">
      <c r="A24" t="s">
        <v>30</v>
      </c>
      <c r="B24" t="s">
        <v>238</v>
      </c>
      <c r="C24" t="s">
        <v>67</v>
      </c>
      <c r="D24" t="s">
        <v>228</v>
      </c>
      <c r="E24">
        <v>1560</v>
      </c>
      <c r="F24">
        <v>3</v>
      </c>
      <c r="G24">
        <v>15</v>
      </c>
      <c r="H24">
        <v>23400</v>
      </c>
      <c r="I24">
        <v>2574</v>
      </c>
      <c r="J24">
        <v>20826</v>
      </c>
      <c r="K24">
        <v>20.826000000000001</v>
      </c>
      <c r="L24">
        <v>15600</v>
      </c>
      <c r="M24">
        <v>5226</v>
      </c>
      <c r="N24">
        <v>5.226</v>
      </c>
      <c r="O24" s="3">
        <v>44219</v>
      </c>
      <c r="P24" t="s">
        <v>33</v>
      </c>
      <c r="Q24" t="s">
        <v>34</v>
      </c>
      <c r="R24">
        <v>2021</v>
      </c>
      <c r="S24" t="s">
        <v>239</v>
      </c>
      <c r="T24" t="s">
        <v>70</v>
      </c>
      <c r="U24" t="s">
        <v>37</v>
      </c>
    </row>
    <row r="25" spans="1:21" x14ac:dyDescent="0.3">
      <c r="A25" t="s">
        <v>21</v>
      </c>
      <c r="B25" t="s">
        <v>121</v>
      </c>
      <c r="C25" t="s">
        <v>56</v>
      </c>
      <c r="D25" t="s">
        <v>68</v>
      </c>
      <c r="E25">
        <v>2145</v>
      </c>
      <c r="F25">
        <v>120</v>
      </c>
      <c r="G25">
        <v>125</v>
      </c>
      <c r="H25">
        <v>268125</v>
      </c>
      <c r="I25">
        <v>5362.5</v>
      </c>
      <c r="J25">
        <v>262762.5</v>
      </c>
      <c r="K25">
        <v>262.76249999999999</v>
      </c>
      <c r="L25">
        <v>257400</v>
      </c>
      <c r="M25">
        <v>5362.5</v>
      </c>
      <c r="N25">
        <v>5.3624999999999998</v>
      </c>
      <c r="O25" s="3">
        <v>44215</v>
      </c>
      <c r="P25" t="s">
        <v>33</v>
      </c>
      <c r="Q25" t="s">
        <v>34</v>
      </c>
      <c r="R25">
        <v>2021</v>
      </c>
      <c r="S25" t="s">
        <v>122</v>
      </c>
      <c r="T25" t="s">
        <v>58</v>
      </c>
      <c r="U25" t="s">
        <v>54</v>
      </c>
    </row>
    <row r="26" spans="1:21" x14ac:dyDescent="0.3">
      <c r="A26" t="s">
        <v>42</v>
      </c>
      <c r="B26" t="s">
        <v>115</v>
      </c>
      <c r="C26" t="s">
        <v>32</v>
      </c>
      <c r="D26" t="s">
        <v>158</v>
      </c>
      <c r="E26">
        <v>973</v>
      </c>
      <c r="F26">
        <v>10</v>
      </c>
      <c r="G26">
        <v>20</v>
      </c>
      <c r="H26">
        <v>19460</v>
      </c>
      <c r="I26">
        <v>1751.4</v>
      </c>
      <c r="J26">
        <v>17708.599999999999</v>
      </c>
      <c r="K26">
        <v>17.708599999999997</v>
      </c>
      <c r="L26">
        <v>9730</v>
      </c>
      <c r="M26">
        <v>7978.5999999999985</v>
      </c>
      <c r="N26">
        <v>7.9785999999999984</v>
      </c>
      <c r="O26" s="3">
        <v>44202</v>
      </c>
      <c r="P26" t="s">
        <v>33</v>
      </c>
      <c r="Q26" t="s">
        <v>34</v>
      </c>
      <c r="R26">
        <v>2022</v>
      </c>
      <c r="S26" t="s">
        <v>116</v>
      </c>
      <c r="T26" t="s">
        <v>36</v>
      </c>
      <c r="U26" t="s">
        <v>41</v>
      </c>
    </row>
    <row r="27" spans="1:21" x14ac:dyDescent="0.3">
      <c r="A27" t="s">
        <v>38</v>
      </c>
      <c r="B27" t="s">
        <v>92</v>
      </c>
      <c r="C27" t="s">
        <v>61</v>
      </c>
      <c r="D27" t="s">
        <v>228</v>
      </c>
      <c r="E27">
        <v>432</v>
      </c>
      <c r="F27">
        <v>250</v>
      </c>
      <c r="G27">
        <v>300</v>
      </c>
      <c r="H27">
        <v>129600</v>
      </c>
      <c r="I27">
        <v>12960</v>
      </c>
      <c r="J27">
        <v>116640</v>
      </c>
      <c r="K27">
        <v>116.64</v>
      </c>
      <c r="L27">
        <v>108000</v>
      </c>
      <c r="M27">
        <v>8640</v>
      </c>
      <c r="N27">
        <v>8.64</v>
      </c>
      <c r="O27" s="3">
        <v>44581</v>
      </c>
      <c r="P27" t="s">
        <v>33</v>
      </c>
      <c r="Q27" t="s">
        <v>34</v>
      </c>
      <c r="R27">
        <v>2022</v>
      </c>
      <c r="S27" t="s">
        <v>93</v>
      </c>
      <c r="T27" t="s">
        <v>64</v>
      </c>
      <c r="U27" t="s">
        <v>29</v>
      </c>
    </row>
    <row r="28" spans="1:21" x14ac:dyDescent="0.3">
      <c r="A28" t="s">
        <v>30</v>
      </c>
      <c r="B28" t="s">
        <v>113</v>
      </c>
      <c r="C28" t="s">
        <v>32</v>
      </c>
      <c r="D28" t="s">
        <v>68</v>
      </c>
      <c r="E28">
        <v>1925</v>
      </c>
      <c r="F28">
        <v>10</v>
      </c>
      <c r="G28">
        <v>15</v>
      </c>
      <c r="H28">
        <v>28875</v>
      </c>
      <c r="I28">
        <v>577.5</v>
      </c>
      <c r="J28">
        <v>28297.5</v>
      </c>
      <c r="K28">
        <v>28.297499999999999</v>
      </c>
      <c r="L28">
        <v>19250</v>
      </c>
      <c r="M28">
        <v>9047.5</v>
      </c>
      <c r="N28">
        <v>9.0474999999999994</v>
      </c>
      <c r="O28" s="3">
        <v>44224</v>
      </c>
      <c r="P28" t="s">
        <v>33</v>
      </c>
      <c r="Q28" t="s">
        <v>34</v>
      </c>
      <c r="R28">
        <v>2021</v>
      </c>
      <c r="S28" t="s">
        <v>114</v>
      </c>
      <c r="T28" t="s">
        <v>36</v>
      </c>
      <c r="U28" t="s">
        <v>37</v>
      </c>
    </row>
    <row r="29" spans="1:21" x14ac:dyDescent="0.3">
      <c r="A29" t="s">
        <v>47</v>
      </c>
      <c r="B29" t="s">
        <v>213</v>
      </c>
      <c r="C29" t="s">
        <v>95</v>
      </c>
      <c r="D29" t="s">
        <v>158</v>
      </c>
      <c r="E29">
        <v>1123</v>
      </c>
      <c r="F29">
        <v>260</v>
      </c>
      <c r="G29">
        <v>12</v>
      </c>
      <c r="H29">
        <v>13476</v>
      </c>
      <c r="I29">
        <v>673.8</v>
      </c>
      <c r="J29">
        <v>12802.2</v>
      </c>
      <c r="K29">
        <v>12.802200000000001</v>
      </c>
      <c r="L29">
        <v>3369</v>
      </c>
      <c r="M29">
        <v>9433.2000000000007</v>
      </c>
      <c r="N29">
        <v>9.4332000000000011</v>
      </c>
      <c r="O29" s="3">
        <v>44562</v>
      </c>
      <c r="P29" t="s">
        <v>33</v>
      </c>
      <c r="Q29" t="s">
        <v>34</v>
      </c>
      <c r="R29">
        <v>2022</v>
      </c>
      <c r="S29" t="s">
        <v>214</v>
      </c>
      <c r="T29" t="s">
        <v>97</v>
      </c>
      <c r="U29" t="s">
        <v>46</v>
      </c>
    </row>
    <row r="30" spans="1:21" x14ac:dyDescent="0.3">
      <c r="A30" t="s">
        <v>30</v>
      </c>
      <c r="B30" t="s">
        <v>304</v>
      </c>
      <c r="C30" t="s">
        <v>23</v>
      </c>
      <c r="D30" t="s">
        <v>158</v>
      </c>
      <c r="E30">
        <v>2501</v>
      </c>
      <c r="F30">
        <v>5</v>
      </c>
      <c r="G30">
        <v>15</v>
      </c>
      <c r="H30">
        <v>37515</v>
      </c>
      <c r="I30">
        <v>3001.2</v>
      </c>
      <c r="J30">
        <v>34513.800000000003</v>
      </c>
      <c r="K30">
        <v>34.513800000000003</v>
      </c>
      <c r="L30">
        <v>25010</v>
      </c>
      <c r="M30">
        <v>9503.8000000000029</v>
      </c>
      <c r="N30">
        <v>9.5038000000000036</v>
      </c>
      <c r="O30" s="3">
        <v>44564</v>
      </c>
      <c r="P30" t="s">
        <v>33</v>
      </c>
      <c r="Q30" t="s">
        <v>34</v>
      </c>
      <c r="R30">
        <v>2022</v>
      </c>
      <c r="S30" t="s">
        <v>208</v>
      </c>
      <c r="T30" t="s">
        <v>28</v>
      </c>
      <c r="U30" t="s">
        <v>29</v>
      </c>
    </row>
    <row r="31" spans="1:21" x14ac:dyDescent="0.3">
      <c r="A31" t="s">
        <v>30</v>
      </c>
      <c r="B31" t="s">
        <v>271</v>
      </c>
      <c r="C31" t="s">
        <v>23</v>
      </c>
      <c r="D31" t="s">
        <v>68</v>
      </c>
      <c r="E31">
        <v>2214</v>
      </c>
      <c r="F31">
        <v>5</v>
      </c>
      <c r="G31">
        <v>15</v>
      </c>
      <c r="H31">
        <v>33210</v>
      </c>
      <c r="I31">
        <v>332.1</v>
      </c>
      <c r="J31">
        <v>32877.9</v>
      </c>
      <c r="K31">
        <v>32.877900000000004</v>
      </c>
      <c r="L31">
        <v>22140</v>
      </c>
      <c r="M31">
        <v>10737.900000000001</v>
      </c>
      <c r="N31">
        <v>10.737900000000002</v>
      </c>
      <c r="O31" s="3">
        <v>44211</v>
      </c>
      <c r="P31" t="s">
        <v>33</v>
      </c>
      <c r="Q31" t="s">
        <v>34</v>
      </c>
      <c r="R31">
        <v>2022</v>
      </c>
      <c r="S31" t="s">
        <v>235</v>
      </c>
      <c r="T31" t="s">
        <v>28</v>
      </c>
      <c r="U31" t="s">
        <v>65</v>
      </c>
    </row>
    <row r="32" spans="1:21" x14ac:dyDescent="0.3">
      <c r="A32" t="s">
        <v>30</v>
      </c>
      <c r="B32" t="s">
        <v>31</v>
      </c>
      <c r="C32" t="s">
        <v>32</v>
      </c>
      <c r="D32" t="s">
        <v>158</v>
      </c>
      <c r="E32">
        <v>2620</v>
      </c>
      <c r="F32">
        <v>10</v>
      </c>
      <c r="G32">
        <v>15</v>
      </c>
      <c r="H32">
        <v>39300</v>
      </c>
      <c r="I32">
        <v>1965</v>
      </c>
      <c r="J32">
        <v>37335</v>
      </c>
      <c r="K32">
        <v>37.335000000000001</v>
      </c>
      <c r="L32">
        <v>26200</v>
      </c>
      <c r="M32">
        <v>11135</v>
      </c>
      <c r="N32">
        <v>11.135</v>
      </c>
      <c r="O32" s="3">
        <v>44227</v>
      </c>
      <c r="P32" t="s">
        <v>33</v>
      </c>
      <c r="Q32" t="s">
        <v>34</v>
      </c>
      <c r="R32">
        <v>2022</v>
      </c>
      <c r="S32" t="s">
        <v>35</v>
      </c>
      <c r="T32" t="s">
        <v>36</v>
      </c>
      <c r="U32" t="s">
        <v>37</v>
      </c>
    </row>
    <row r="33" spans="1:21" x14ac:dyDescent="0.3">
      <c r="A33" t="s">
        <v>47</v>
      </c>
      <c r="B33" t="s">
        <v>71</v>
      </c>
      <c r="C33" t="s">
        <v>67</v>
      </c>
      <c r="D33" t="s">
        <v>158</v>
      </c>
      <c r="E33">
        <v>1580</v>
      </c>
      <c r="F33">
        <v>3</v>
      </c>
      <c r="G33">
        <v>12</v>
      </c>
      <c r="H33">
        <v>18960</v>
      </c>
      <c r="I33">
        <v>1706.4</v>
      </c>
      <c r="J33">
        <v>17253.599999999999</v>
      </c>
      <c r="K33">
        <v>17.253599999999999</v>
      </c>
      <c r="L33">
        <v>4740</v>
      </c>
      <c r="M33">
        <v>12513.599999999999</v>
      </c>
      <c r="N33">
        <v>12.513599999999999</v>
      </c>
      <c r="O33" s="3">
        <v>44582</v>
      </c>
      <c r="P33" t="s">
        <v>33</v>
      </c>
      <c r="Q33" t="s">
        <v>34</v>
      </c>
      <c r="R33">
        <v>2022</v>
      </c>
      <c r="S33" t="s">
        <v>74</v>
      </c>
      <c r="T33" t="s">
        <v>70</v>
      </c>
      <c r="U33" t="s">
        <v>37</v>
      </c>
    </row>
    <row r="34" spans="1:21" x14ac:dyDescent="0.3">
      <c r="A34" t="s">
        <v>42</v>
      </c>
      <c r="B34" t="s">
        <v>190</v>
      </c>
      <c r="C34" t="s">
        <v>95</v>
      </c>
      <c r="D34" t="s">
        <v>228</v>
      </c>
      <c r="E34">
        <v>270</v>
      </c>
      <c r="F34">
        <v>260</v>
      </c>
      <c r="G34">
        <v>350</v>
      </c>
      <c r="H34">
        <v>94500</v>
      </c>
      <c r="I34">
        <v>11340</v>
      </c>
      <c r="J34">
        <v>83160</v>
      </c>
      <c r="K34">
        <v>83.16</v>
      </c>
      <c r="L34">
        <v>70200</v>
      </c>
      <c r="M34">
        <v>12960</v>
      </c>
      <c r="N34">
        <v>12.96</v>
      </c>
      <c r="O34" s="3">
        <v>44223</v>
      </c>
      <c r="P34" t="s">
        <v>33</v>
      </c>
      <c r="Q34" t="s">
        <v>34</v>
      </c>
      <c r="R34">
        <v>2022</v>
      </c>
      <c r="S34" t="s">
        <v>191</v>
      </c>
      <c r="T34" t="s">
        <v>97</v>
      </c>
      <c r="U34" t="s">
        <v>65</v>
      </c>
    </row>
    <row r="35" spans="1:21" x14ac:dyDescent="0.3">
      <c r="A35" t="s">
        <v>47</v>
      </c>
      <c r="B35" t="s">
        <v>253</v>
      </c>
      <c r="C35" t="s">
        <v>95</v>
      </c>
      <c r="D35" t="s">
        <v>228</v>
      </c>
      <c r="E35">
        <v>1770</v>
      </c>
      <c r="F35">
        <v>260</v>
      </c>
      <c r="G35">
        <v>12</v>
      </c>
      <c r="H35">
        <v>21240</v>
      </c>
      <c r="I35">
        <v>2761.2</v>
      </c>
      <c r="J35">
        <v>18478.8</v>
      </c>
      <c r="K35">
        <v>18.4788</v>
      </c>
      <c r="L35">
        <v>5310</v>
      </c>
      <c r="M35">
        <v>13168.8</v>
      </c>
      <c r="N35">
        <v>13.168799999999999</v>
      </c>
      <c r="O35" s="3">
        <v>44217</v>
      </c>
      <c r="P35" t="s">
        <v>33</v>
      </c>
      <c r="Q35" t="s">
        <v>34</v>
      </c>
      <c r="R35">
        <v>2021</v>
      </c>
      <c r="S35" t="s">
        <v>210</v>
      </c>
      <c r="T35" t="s">
        <v>97</v>
      </c>
      <c r="U35" t="s">
        <v>37</v>
      </c>
    </row>
    <row r="36" spans="1:21" x14ac:dyDescent="0.3">
      <c r="A36" t="s">
        <v>42</v>
      </c>
      <c r="B36" t="s">
        <v>167</v>
      </c>
      <c r="C36" t="s">
        <v>32</v>
      </c>
      <c r="D36" t="s">
        <v>228</v>
      </c>
      <c r="E36">
        <v>1954</v>
      </c>
      <c r="F36">
        <v>10</v>
      </c>
      <c r="G36">
        <v>20</v>
      </c>
      <c r="H36">
        <v>39080</v>
      </c>
      <c r="I36">
        <v>3908</v>
      </c>
      <c r="J36">
        <v>35172</v>
      </c>
      <c r="K36">
        <v>35.171999999999997</v>
      </c>
      <c r="L36">
        <v>19540</v>
      </c>
      <c r="M36">
        <v>15632</v>
      </c>
      <c r="N36">
        <v>15.632</v>
      </c>
      <c r="O36" s="3">
        <v>44212</v>
      </c>
      <c r="P36" t="s">
        <v>33</v>
      </c>
      <c r="Q36" t="s">
        <v>34</v>
      </c>
      <c r="R36">
        <v>2022</v>
      </c>
      <c r="S36" t="s">
        <v>168</v>
      </c>
      <c r="T36" t="s">
        <v>36</v>
      </c>
      <c r="U36" t="s">
        <v>46</v>
      </c>
    </row>
    <row r="37" spans="1:21" x14ac:dyDescent="0.3">
      <c r="A37" t="s">
        <v>47</v>
      </c>
      <c r="B37" t="s">
        <v>234</v>
      </c>
      <c r="C37" t="s">
        <v>67</v>
      </c>
      <c r="D37" t="s">
        <v>158</v>
      </c>
      <c r="E37">
        <v>1865</v>
      </c>
      <c r="F37">
        <v>3</v>
      </c>
      <c r="G37">
        <v>12</v>
      </c>
      <c r="H37">
        <v>22380</v>
      </c>
      <c r="I37">
        <v>1119</v>
      </c>
      <c r="J37">
        <v>21261</v>
      </c>
      <c r="K37">
        <v>21.260999999999999</v>
      </c>
      <c r="L37">
        <v>5595</v>
      </c>
      <c r="M37">
        <v>15666</v>
      </c>
      <c r="N37">
        <v>15.666</v>
      </c>
      <c r="O37" s="3">
        <v>44574</v>
      </c>
      <c r="P37" t="s">
        <v>33</v>
      </c>
      <c r="Q37" t="s">
        <v>34</v>
      </c>
      <c r="R37">
        <v>2022</v>
      </c>
      <c r="S37" t="s">
        <v>235</v>
      </c>
      <c r="T37" t="s">
        <v>70</v>
      </c>
      <c r="U37" t="s">
        <v>65</v>
      </c>
    </row>
    <row r="38" spans="1:21" x14ac:dyDescent="0.3">
      <c r="A38" t="s">
        <v>42</v>
      </c>
      <c r="B38" t="s">
        <v>205</v>
      </c>
      <c r="C38" t="s">
        <v>32</v>
      </c>
      <c r="D38" t="s">
        <v>228</v>
      </c>
      <c r="E38">
        <v>357</v>
      </c>
      <c r="F38">
        <v>10</v>
      </c>
      <c r="G38">
        <v>350</v>
      </c>
      <c r="H38">
        <v>124950</v>
      </c>
      <c r="I38">
        <v>16243.5</v>
      </c>
      <c r="J38">
        <v>108706.5</v>
      </c>
      <c r="K38">
        <v>108.70650000000001</v>
      </c>
      <c r="L38">
        <v>92820</v>
      </c>
      <c r="M38">
        <v>15886.5</v>
      </c>
      <c r="N38">
        <v>15.8865</v>
      </c>
      <c r="O38" s="3">
        <v>44200</v>
      </c>
      <c r="P38" t="s">
        <v>33</v>
      </c>
      <c r="Q38" t="s">
        <v>34</v>
      </c>
      <c r="R38">
        <v>2022</v>
      </c>
      <c r="S38" t="s">
        <v>206</v>
      </c>
      <c r="T38" t="s">
        <v>36</v>
      </c>
      <c r="U38" t="s">
        <v>65</v>
      </c>
    </row>
    <row r="39" spans="1:21" x14ac:dyDescent="0.3">
      <c r="A39" t="s">
        <v>47</v>
      </c>
      <c r="B39" t="s">
        <v>301</v>
      </c>
      <c r="C39" t="s">
        <v>61</v>
      </c>
      <c r="D39" t="s">
        <v>228</v>
      </c>
      <c r="E39">
        <v>2109</v>
      </c>
      <c r="F39">
        <v>250</v>
      </c>
      <c r="G39">
        <v>12</v>
      </c>
      <c r="H39">
        <v>25308</v>
      </c>
      <c r="I39">
        <v>3036.96</v>
      </c>
      <c r="J39">
        <v>22271.040000000001</v>
      </c>
      <c r="K39">
        <v>22.271039999999999</v>
      </c>
      <c r="L39">
        <v>6327</v>
      </c>
      <c r="M39">
        <v>15944.04</v>
      </c>
      <c r="N39">
        <v>15.944040000000001</v>
      </c>
      <c r="O39" s="3">
        <v>44565</v>
      </c>
      <c r="P39" t="s">
        <v>33</v>
      </c>
      <c r="Q39" t="s">
        <v>34</v>
      </c>
      <c r="R39">
        <v>2022</v>
      </c>
      <c r="S39" t="s">
        <v>246</v>
      </c>
      <c r="T39" t="s">
        <v>64</v>
      </c>
      <c r="U39" t="s">
        <v>54</v>
      </c>
    </row>
    <row r="40" spans="1:21" x14ac:dyDescent="0.3">
      <c r="A40" t="s">
        <v>47</v>
      </c>
      <c r="B40" t="s">
        <v>111</v>
      </c>
      <c r="C40" t="s">
        <v>32</v>
      </c>
      <c r="D40" t="s">
        <v>68</v>
      </c>
      <c r="E40">
        <v>1901</v>
      </c>
      <c r="F40">
        <v>10</v>
      </c>
      <c r="G40">
        <v>12</v>
      </c>
      <c r="H40">
        <v>22812</v>
      </c>
      <c r="I40">
        <v>684.36</v>
      </c>
      <c r="J40">
        <v>22127.64</v>
      </c>
      <c r="K40">
        <v>22.12764</v>
      </c>
      <c r="L40">
        <v>5703</v>
      </c>
      <c r="M40">
        <v>16424.64</v>
      </c>
      <c r="N40">
        <v>16.42464</v>
      </c>
      <c r="O40" s="3">
        <v>44210</v>
      </c>
      <c r="P40" t="s">
        <v>33</v>
      </c>
      <c r="Q40" t="s">
        <v>34</v>
      </c>
      <c r="R40">
        <v>2022</v>
      </c>
      <c r="S40" t="s">
        <v>112</v>
      </c>
      <c r="T40" t="s">
        <v>36</v>
      </c>
      <c r="U40" t="s">
        <v>29</v>
      </c>
    </row>
    <row r="41" spans="1:21" x14ac:dyDescent="0.3">
      <c r="A41" t="s">
        <v>38</v>
      </c>
      <c r="B41" t="s">
        <v>184</v>
      </c>
      <c r="C41" t="s">
        <v>56</v>
      </c>
      <c r="D41" t="s">
        <v>228</v>
      </c>
      <c r="E41">
        <v>853</v>
      </c>
      <c r="F41">
        <v>120</v>
      </c>
      <c r="G41">
        <v>300</v>
      </c>
      <c r="H41">
        <v>255900</v>
      </c>
      <c r="I41">
        <v>25590</v>
      </c>
      <c r="J41">
        <v>230310</v>
      </c>
      <c r="K41">
        <v>230.31</v>
      </c>
      <c r="L41">
        <v>213250</v>
      </c>
      <c r="M41">
        <v>17060</v>
      </c>
      <c r="N41">
        <v>17.059999999999999</v>
      </c>
      <c r="O41" s="3">
        <v>44578</v>
      </c>
      <c r="P41" t="s">
        <v>33</v>
      </c>
      <c r="Q41" t="s">
        <v>34</v>
      </c>
      <c r="R41">
        <v>2022</v>
      </c>
      <c r="S41" t="s">
        <v>185</v>
      </c>
      <c r="T41" t="s">
        <v>58</v>
      </c>
      <c r="U41" t="s">
        <v>51</v>
      </c>
    </row>
    <row r="42" spans="1:21" x14ac:dyDescent="0.3">
      <c r="A42" t="s">
        <v>47</v>
      </c>
      <c r="B42" t="s">
        <v>196</v>
      </c>
      <c r="C42" t="s">
        <v>61</v>
      </c>
      <c r="D42" t="s">
        <v>158</v>
      </c>
      <c r="E42">
        <v>2215</v>
      </c>
      <c r="F42">
        <v>250</v>
      </c>
      <c r="G42">
        <v>12</v>
      </c>
      <c r="H42">
        <v>26580</v>
      </c>
      <c r="I42">
        <v>1860.6</v>
      </c>
      <c r="J42">
        <v>24719.4</v>
      </c>
      <c r="K42">
        <v>24.7194</v>
      </c>
      <c r="L42">
        <v>6645</v>
      </c>
      <c r="M42">
        <v>18074.400000000001</v>
      </c>
      <c r="N42">
        <v>18.074400000000001</v>
      </c>
      <c r="O42" s="3">
        <v>44198</v>
      </c>
      <c r="P42" t="s">
        <v>33</v>
      </c>
      <c r="Q42" t="s">
        <v>34</v>
      </c>
      <c r="R42">
        <v>2021</v>
      </c>
      <c r="S42" t="s">
        <v>197</v>
      </c>
      <c r="T42" t="s">
        <v>64</v>
      </c>
      <c r="U42" t="s">
        <v>41</v>
      </c>
    </row>
    <row r="43" spans="1:21" x14ac:dyDescent="0.3">
      <c r="A43" t="s">
        <v>42</v>
      </c>
      <c r="B43" t="s">
        <v>43</v>
      </c>
      <c r="C43" t="s">
        <v>32</v>
      </c>
      <c r="D43" t="s">
        <v>24</v>
      </c>
      <c r="E43">
        <v>1817</v>
      </c>
      <c r="F43">
        <v>10</v>
      </c>
      <c r="G43">
        <v>20</v>
      </c>
      <c r="H43">
        <v>36340</v>
      </c>
      <c r="I43">
        <v>0</v>
      </c>
      <c r="J43">
        <v>36340</v>
      </c>
      <c r="K43">
        <v>36.340000000000003</v>
      </c>
      <c r="L43">
        <v>18170</v>
      </c>
      <c r="M43">
        <v>18170</v>
      </c>
      <c r="N43">
        <v>18.170000000000002</v>
      </c>
      <c r="O43" s="3">
        <v>44579</v>
      </c>
      <c r="P43" t="s">
        <v>33</v>
      </c>
      <c r="Q43" t="s">
        <v>34</v>
      </c>
      <c r="R43">
        <v>2022</v>
      </c>
      <c r="S43" t="s">
        <v>45</v>
      </c>
      <c r="T43" t="s">
        <v>36</v>
      </c>
      <c r="U43" t="s">
        <v>46</v>
      </c>
    </row>
    <row r="44" spans="1:21" x14ac:dyDescent="0.3">
      <c r="A44" t="s">
        <v>42</v>
      </c>
      <c r="B44" t="s">
        <v>181</v>
      </c>
      <c r="C44" t="s">
        <v>23</v>
      </c>
      <c r="D44" t="s">
        <v>24</v>
      </c>
      <c r="E44">
        <v>1899</v>
      </c>
      <c r="F44">
        <v>5</v>
      </c>
      <c r="G44">
        <v>20</v>
      </c>
      <c r="H44">
        <v>37980</v>
      </c>
      <c r="I44">
        <v>0</v>
      </c>
      <c r="J44">
        <v>37980</v>
      </c>
      <c r="K44">
        <v>37.979999999999997</v>
      </c>
      <c r="L44">
        <v>18990</v>
      </c>
      <c r="M44">
        <v>18990</v>
      </c>
      <c r="N44">
        <v>18.989999999999998</v>
      </c>
      <c r="O44" s="3">
        <v>44563</v>
      </c>
      <c r="P44" t="s">
        <v>33</v>
      </c>
      <c r="Q44" t="s">
        <v>34</v>
      </c>
      <c r="R44">
        <v>2022</v>
      </c>
      <c r="S44" t="s">
        <v>182</v>
      </c>
      <c r="T44" t="s">
        <v>28</v>
      </c>
      <c r="U44" t="s">
        <v>41</v>
      </c>
    </row>
    <row r="45" spans="1:21" x14ac:dyDescent="0.3">
      <c r="A45" t="s">
        <v>47</v>
      </c>
      <c r="B45" t="s">
        <v>133</v>
      </c>
      <c r="C45" t="s">
        <v>67</v>
      </c>
      <c r="D45" t="s">
        <v>158</v>
      </c>
      <c r="E45">
        <v>2299</v>
      </c>
      <c r="F45">
        <v>3</v>
      </c>
      <c r="G45">
        <v>12</v>
      </c>
      <c r="H45">
        <v>27588</v>
      </c>
      <c r="I45">
        <v>1655.28</v>
      </c>
      <c r="J45">
        <v>25932.720000000001</v>
      </c>
      <c r="K45">
        <v>25.93272</v>
      </c>
      <c r="L45">
        <v>6897</v>
      </c>
      <c r="M45">
        <v>19035.72</v>
      </c>
      <c r="N45">
        <v>19.035720000000001</v>
      </c>
      <c r="O45" s="3">
        <v>44562</v>
      </c>
      <c r="P45" t="s">
        <v>33</v>
      </c>
      <c r="Q45" t="s">
        <v>34</v>
      </c>
      <c r="R45">
        <v>2021</v>
      </c>
      <c r="S45" t="s">
        <v>134</v>
      </c>
      <c r="T45" t="s">
        <v>70</v>
      </c>
      <c r="U45" t="s">
        <v>46</v>
      </c>
    </row>
    <row r="46" spans="1:21" x14ac:dyDescent="0.3">
      <c r="A46" t="s">
        <v>42</v>
      </c>
      <c r="B46" t="s">
        <v>115</v>
      </c>
      <c r="C46" t="s">
        <v>32</v>
      </c>
      <c r="D46" t="s">
        <v>228</v>
      </c>
      <c r="E46">
        <v>2641</v>
      </c>
      <c r="F46">
        <v>10</v>
      </c>
      <c r="G46">
        <v>20</v>
      </c>
      <c r="H46">
        <v>52820</v>
      </c>
      <c r="I46">
        <v>6866.6</v>
      </c>
      <c r="J46">
        <v>45953.4</v>
      </c>
      <c r="K46">
        <v>45.953400000000002</v>
      </c>
      <c r="L46">
        <v>26410</v>
      </c>
      <c r="M46">
        <v>19543.400000000001</v>
      </c>
      <c r="N46">
        <v>19.543400000000002</v>
      </c>
      <c r="O46" s="3">
        <v>44583</v>
      </c>
      <c r="P46" t="s">
        <v>33</v>
      </c>
      <c r="Q46" t="s">
        <v>34</v>
      </c>
      <c r="R46">
        <v>2022</v>
      </c>
      <c r="S46" t="s">
        <v>116</v>
      </c>
      <c r="T46" t="s">
        <v>36</v>
      </c>
      <c r="U46" t="s">
        <v>41</v>
      </c>
    </row>
    <row r="47" spans="1:21" x14ac:dyDescent="0.3">
      <c r="A47" t="s">
        <v>38</v>
      </c>
      <c r="B47" t="s">
        <v>232</v>
      </c>
      <c r="C47" t="s">
        <v>56</v>
      </c>
      <c r="D47" t="s">
        <v>228</v>
      </c>
      <c r="E47">
        <v>2460</v>
      </c>
      <c r="F47">
        <v>120</v>
      </c>
      <c r="G47">
        <v>300</v>
      </c>
      <c r="H47">
        <v>738000</v>
      </c>
      <c r="I47">
        <v>103320</v>
      </c>
      <c r="J47">
        <v>634680</v>
      </c>
      <c r="K47">
        <v>634.67999999999995</v>
      </c>
      <c r="L47">
        <v>615000</v>
      </c>
      <c r="M47">
        <v>19680</v>
      </c>
      <c r="N47">
        <v>19.68</v>
      </c>
      <c r="O47" s="3">
        <v>44216</v>
      </c>
      <c r="P47" t="s">
        <v>33</v>
      </c>
      <c r="Q47" t="s">
        <v>34</v>
      </c>
      <c r="R47">
        <v>2022</v>
      </c>
      <c r="S47" t="s">
        <v>164</v>
      </c>
      <c r="T47" t="s">
        <v>58</v>
      </c>
      <c r="U47" t="s">
        <v>54</v>
      </c>
    </row>
    <row r="48" spans="1:21" x14ac:dyDescent="0.3">
      <c r="A48" t="s">
        <v>47</v>
      </c>
      <c r="B48" t="s">
        <v>247</v>
      </c>
      <c r="C48" t="s">
        <v>95</v>
      </c>
      <c r="D48" t="s">
        <v>228</v>
      </c>
      <c r="E48">
        <v>2761</v>
      </c>
      <c r="F48">
        <v>260</v>
      </c>
      <c r="G48">
        <v>12</v>
      </c>
      <c r="H48">
        <v>33132</v>
      </c>
      <c r="I48">
        <v>3975.84</v>
      </c>
      <c r="J48">
        <v>29156.16</v>
      </c>
      <c r="K48">
        <v>29.15616</v>
      </c>
      <c r="L48">
        <v>8283</v>
      </c>
      <c r="M48">
        <v>20873.16</v>
      </c>
      <c r="N48">
        <v>20.873159999999999</v>
      </c>
      <c r="O48" s="3">
        <v>44203</v>
      </c>
      <c r="P48" t="s">
        <v>33</v>
      </c>
      <c r="Q48" t="s">
        <v>34</v>
      </c>
      <c r="R48">
        <v>2021</v>
      </c>
      <c r="S48" t="s">
        <v>248</v>
      </c>
      <c r="T48" t="s">
        <v>97</v>
      </c>
      <c r="U48" t="s">
        <v>59</v>
      </c>
    </row>
    <row r="49" spans="1:21" x14ac:dyDescent="0.3">
      <c r="A49" t="s">
        <v>42</v>
      </c>
      <c r="B49" t="s">
        <v>60</v>
      </c>
      <c r="C49" t="s">
        <v>61</v>
      </c>
      <c r="D49" t="s">
        <v>158</v>
      </c>
      <c r="E49">
        <v>2682</v>
      </c>
      <c r="F49">
        <v>250</v>
      </c>
      <c r="G49">
        <v>20</v>
      </c>
      <c r="H49">
        <v>53640</v>
      </c>
      <c r="I49">
        <v>4827.6000000000004</v>
      </c>
      <c r="J49">
        <v>48812.4</v>
      </c>
      <c r="K49">
        <v>48.812400000000004</v>
      </c>
      <c r="L49">
        <v>26820</v>
      </c>
      <c r="M49">
        <v>21992.400000000001</v>
      </c>
      <c r="N49">
        <v>21.9924</v>
      </c>
      <c r="O49" s="3">
        <v>44581</v>
      </c>
      <c r="P49" t="s">
        <v>33</v>
      </c>
      <c r="Q49" t="s">
        <v>34</v>
      </c>
      <c r="R49">
        <v>2021</v>
      </c>
      <c r="S49" t="s">
        <v>63</v>
      </c>
      <c r="T49" t="s">
        <v>64</v>
      </c>
      <c r="U49" t="s">
        <v>65</v>
      </c>
    </row>
    <row r="50" spans="1:21" x14ac:dyDescent="0.3">
      <c r="A50" t="s">
        <v>42</v>
      </c>
      <c r="B50" t="s">
        <v>127</v>
      </c>
      <c r="C50" t="s">
        <v>61</v>
      </c>
      <c r="D50" t="s">
        <v>68</v>
      </c>
      <c r="E50">
        <v>266</v>
      </c>
      <c r="F50">
        <v>250</v>
      </c>
      <c r="G50">
        <v>350</v>
      </c>
      <c r="H50">
        <v>93100</v>
      </c>
      <c r="I50">
        <v>1862</v>
      </c>
      <c r="J50">
        <v>91238</v>
      </c>
      <c r="K50">
        <v>91.238</v>
      </c>
      <c r="L50">
        <v>69160</v>
      </c>
      <c r="M50">
        <v>22078</v>
      </c>
      <c r="N50">
        <v>22.077999999999999</v>
      </c>
      <c r="O50" s="3">
        <v>44589</v>
      </c>
      <c r="P50" t="s">
        <v>33</v>
      </c>
      <c r="Q50" t="s">
        <v>34</v>
      </c>
      <c r="R50">
        <v>2021</v>
      </c>
      <c r="S50" t="s">
        <v>128</v>
      </c>
      <c r="T50" t="s">
        <v>64</v>
      </c>
      <c r="U50" t="s">
        <v>29</v>
      </c>
    </row>
    <row r="51" spans="1:21" x14ac:dyDescent="0.3">
      <c r="A51" t="s">
        <v>42</v>
      </c>
      <c r="B51" t="s">
        <v>115</v>
      </c>
      <c r="C51" t="s">
        <v>32</v>
      </c>
      <c r="D51" t="s">
        <v>158</v>
      </c>
      <c r="E51">
        <v>2663</v>
      </c>
      <c r="F51">
        <v>10</v>
      </c>
      <c r="G51">
        <v>20</v>
      </c>
      <c r="H51">
        <v>53260</v>
      </c>
      <c r="I51">
        <v>2663</v>
      </c>
      <c r="J51">
        <v>50597</v>
      </c>
      <c r="K51">
        <v>50.597000000000001</v>
      </c>
      <c r="L51">
        <v>26630</v>
      </c>
      <c r="M51">
        <v>23967</v>
      </c>
      <c r="N51">
        <v>23.966999999999999</v>
      </c>
      <c r="O51" s="3">
        <v>44216</v>
      </c>
      <c r="P51" t="s">
        <v>33</v>
      </c>
      <c r="Q51" t="s">
        <v>34</v>
      </c>
      <c r="R51">
        <v>2022</v>
      </c>
      <c r="S51" t="s">
        <v>116</v>
      </c>
      <c r="T51" t="s">
        <v>36</v>
      </c>
      <c r="U51" t="s">
        <v>41</v>
      </c>
    </row>
    <row r="52" spans="1:21" x14ac:dyDescent="0.3">
      <c r="A52" t="s">
        <v>42</v>
      </c>
      <c r="B52" t="s">
        <v>141</v>
      </c>
      <c r="C52" t="s">
        <v>32</v>
      </c>
      <c r="D52" t="s">
        <v>158</v>
      </c>
      <c r="E52">
        <v>2993</v>
      </c>
      <c r="F52">
        <v>10</v>
      </c>
      <c r="G52">
        <v>20</v>
      </c>
      <c r="H52">
        <v>59860</v>
      </c>
      <c r="I52">
        <v>4788.8</v>
      </c>
      <c r="J52">
        <v>55071.199999999997</v>
      </c>
      <c r="K52">
        <v>55.071199999999997</v>
      </c>
      <c r="L52">
        <v>29930</v>
      </c>
      <c r="M52">
        <v>25141.199999999997</v>
      </c>
      <c r="N52">
        <v>25.141199999999998</v>
      </c>
      <c r="O52" s="3">
        <v>44208</v>
      </c>
      <c r="P52" t="s">
        <v>33</v>
      </c>
      <c r="Q52" t="s">
        <v>34</v>
      </c>
      <c r="R52">
        <v>2022</v>
      </c>
      <c r="S52" t="s">
        <v>142</v>
      </c>
      <c r="T52" t="s">
        <v>36</v>
      </c>
      <c r="U52" t="s">
        <v>65</v>
      </c>
    </row>
    <row r="53" spans="1:21" x14ac:dyDescent="0.3">
      <c r="A53" t="s">
        <v>38</v>
      </c>
      <c r="B53" t="s">
        <v>163</v>
      </c>
      <c r="C53" t="s">
        <v>23</v>
      </c>
      <c r="D53" t="s">
        <v>158</v>
      </c>
      <c r="E53">
        <v>1100</v>
      </c>
      <c r="F53">
        <v>5</v>
      </c>
      <c r="G53">
        <v>300</v>
      </c>
      <c r="H53">
        <v>330000</v>
      </c>
      <c r="I53">
        <v>16500</v>
      </c>
      <c r="J53">
        <v>313500</v>
      </c>
      <c r="K53">
        <v>313.5</v>
      </c>
      <c r="L53">
        <v>275000</v>
      </c>
      <c r="M53">
        <v>38500</v>
      </c>
      <c r="N53">
        <v>38.5</v>
      </c>
      <c r="O53" s="3">
        <v>44216</v>
      </c>
      <c r="P53" t="s">
        <v>33</v>
      </c>
      <c r="Q53" t="s">
        <v>34</v>
      </c>
      <c r="R53">
        <v>2021</v>
      </c>
      <c r="S53" t="s">
        <v>164</v>
      </c>
      <c r="T53" t="s">
        <v>28</v>
      </c>
      <c r="U53" t="s">
        <v>37</v>
      </c>
    </row>
    <row r="54" spans="1:21" x14ac:dyDescent="0.3">
      <c r="A54" t="s">
        <v>42</v>
      </c>
      <c r="B54" t="s">
        <v>156</v>
      </c>
      <c r="C54" t="s">
        <v>95</v>
      </c>
      <c r="D54" t="s">
        <v>228</v>
      </c>
      <c r="E54">
        <v>707</v>
      </c>
      <c r="F54">
        <v>260</v>
      </c>
      <c r="G54">
        <v>350</v>
      </c>
      <c r="H54">
        <v>247450</v>
      </c>
      <c r="I54">
        <v>24745</v>
      </c>
      <c r="J54">
        <v>222705</v>
      </c>
      <c r="K54">
        <v>222.70500000000001</v>
      </c>
      <c r="L54">
        <v>183820</v>
      </c>
      <c r="M54">
        <v>38885</v>
      </c>
      <c r="N54">
        <v>38.884999999999998</v>
      </c>
      <c r="O54" s="3">
        <v>44577</v>
      </c>
      <c r="P54" t="s">
        <v>33</v>
      </c>
      <c r="Q54" t="s">
        <v>34</v>
      </c>
      <c r="R54">
        <v>2022</v>
      </c>
      <c r="S54" t="s">
        <v>157</v>
      </c>
      <c r="T54" t="s">
        <v>97</v>
      </c>
      <c r="U54" t="s">
        <v>59</v>
      </c>
    </row>
    <row r="55" spans="1:21" x14ac:dyDescent="0.3">
      <c r="A55" t="s">
        <v>38</v>
      </c>
      <c r="B55" t="s">
        <v>39</v>
      </c>
      <c r="C55" t="s">
        <v>32</v>
      </c>
      <c r="D55" t="s">
        <v>24</v>
      </c>
      <c r="E55">
        <v>788</v>
      </c>
      <c r="F55">
        <v>10</v>
      </c>
      <c r="G55">
        <v>300</v>
      </c>
      <c r="H55">
        <v>236400</v>
      </c>
      <c r="I55">
        <v>0</v>
      </c>
      <c r="J55">
        <v>236400</v>
      </c>
      <c r="K55">
        <v>236.4</v>
      </c>
      <c r="L55">
        <v>197000</v>
      </c>
      <c r="M55">
        <v>39400</v>
      </c>
      <c r="N55">
        <v>39.4</v>
      </c>
      <c r="O55" s="3">
        <v>44588</v>
      </c>
      <c r="P55" t="s">
        <v>33</v>
      </c>
      <c r="Q55" t="s">
        <v>34</v>
      </c>
      <c r="R55">
        <v>2021</v>
      </c>
      <c r="S55" t="s">
        <v>40</v>
      </c>
      <c r="T55" t="s">
        <v>36</v>
      </c>
      <c r="U55" t="s">
        <v>41</v>
      </c>
    </row>
    <row r="56" spans="1:21" x14ac:dyDescent="0.3">
      <c r="A56" t="s">
        <v>38</v>
      </c>
      <c r="B56" t="s">
        <v>211</v>
      </c>
      <c r="C56" t="s">
        <v>61</v>
      </c>
      <c r="D56" t="s">
        <v>158</v>
      </c>
      <c r="E56">
        <v>1867</v>
      </c>
      <c r="F56">
        <v>250</v>
      </c>
      <c r="G56">
        <v>300</v>
      </c>
      <c r="H56">
        <v>560100</v>
      </c>
      <c r="I56">
        <v>50409</v>
      </c>
      <c r="J56">
        <v>509691</v>
      </c>
      <c r="K56">
        <v>509.69099999999997</v>
      </c>
      <c r="L56">
        <v>466750</v>
      </c>
      <c r="M56">
        <v>42941</v>
      </c>
      <c r="N56">
        <v>42.941000000000003</v>
      </c>
      <c r="O56" s="3">
        <v>44220</v>
      </c>
      <c r="P56" t="s">
        <v>33</v>
      </c>
      <c r="Q56" t="s">
        <v>34</v>
      </c>
      <c r="R56">
        <v>2022</v>
      </c>
      <c r="S56" t="s">
        <v>212</v>
      </c>
      <c r="T56" t="s">
        <v>64</v>
      </c>
      <c r="U56" t="s">
        <v>41</v>
      </c>
    </row>
    <row r="57" spans="1:21" x14ac:dyDescent="0.3">
      <c r="A57" t="s">
        <v>42</v>
      </c>
      <c r="B57" t="s">
        <v>143</v>
      </c>
      <c r="C57" t="s">
        <v>56</v>
      </c>
      <c r="D57" t="s">
        <v>158</v>
      </c>
      <c r="E57">
        <v>602</v>
      </c>
      <c r="F57">
        <v>120</v>
      </c>
      <c r="G57">
        <v>350</v>
      </c>
      <c r="H57">
        <v>210700</v>
      </c>
      <c r="I57">
        <v>10535</v>
      </c>
      <c r="J57">
        <v>200165</v>
      </c>
      <c r="K57">
        <v>200.16499999999999</v>
      </c>
      <c r="L57">
        <v>156520</v>
      </c>
      <c r="M57">
        <v>43645</v>
      </c>
      <c r="N57">
        <v>43.645000000000003</v>
      </c>
      <c r="O57" s="3">
        <v>44584</v>
      </c>
      <c r="P57" t="s">
        <v>33</v>
      </c>
      <c r="Q57" t="s">
        <v>34</v>
      </c>
      <c r="R57">
        <v>2022</v>
      </c>
      <c r="S57" t="s">
        <v>144</v>
      </c>
      <c r="T57" t="s">
        <v>58</v>
      </c>
      <c r="U57" t="s">
        <v>29</v>
      </c>
    </row>
    <row r="58" spans="1:21" x14ac:dyDescent="0.3">
      <c r="A58" t="s">
        <v>42</v>
      </c>
      <c r="B58" t="s">
        <v>127</v>
      </c>
      <c r="C58" t="s">
        <v>61</v>
      </c>
      <c r="D58" t="s">
        <v>228</v>
      </c>
      <c r="E58">
        <v>986</v>
      </c>
      <c r="F58">
        <v>250</v>
      </c>
      <c r="G58">
        <v>350</v>
      </c>
      <c r="H58">
        <v>345100</v>
      </c>
      <c r="I58">
        <v>41412</v>
      </c>
      <c r="J58">
        <v>303688</v>
      </c>
      <c r="K58">
        <v>303.68799999999999</v>
      </c>
      <c r="L58">
        <v>256360</v>
      </c>
      <c r="M58">
        <v>47328</v>
      </c>
      <c r="N58">
        <v>47.328000000000003</v>
      </c>
      <c r="O58" s="3">
        <v>44568</v>
      </c>
      <c r="P58" t="s">
        <v>33</v>
      </c>
      <c r="Q58" t="s">
        <v>34</v>
      </c>
      <c r="R58">
        <v>2022</v>
      </c>
      <c r="S58" t="s">
        <v>128</v>
      </c>
      <c r="T58" t="s">
        <v>64</v>
      </c>
      <c r="U58" t="s">
        <v>29</v>
      </c>
    </row>
    <row r="59" spans="1:21" x14ac:dyDescent="0.3">
      <c r="A59" t="s">
        <v>42</v>
      </c>
      <c r="B59" t="s">
        <v>60</v>
      </c>
      <c r="C59" t="s">
        <v>61</v>
      </c>
      <c r="D59" t="s">
        <v>228</v>
      </c>
      <c r="E59">
        <v>1281</v>
      </c>
      <c r="F59">
        <v>250</v>
      </c>
      <c r="G59">
        <v>350</v>
      </c>
      <c r="H59">
        <v>448350</v>
      </c>
      <c r="I59">
        <v>62769</v>
      </c>
      <c r="J59">
        <v>385581</v>
      </c>
      <c r="K59">
        <v>385.58100000000002</v>
      </c>
      <c r="L59">
        <v>333060</v>
      </c>
      <c r="M59">
        <v>52521</v>
      </c>
      <c r="N59">
        <v>52.521000000000001</v>
      </c>
      <c r="O59" s="3">
        <v>44580</v>
      </c>
      <c r="P59" t="s">
        <v>33</v>
      </c>
      <c r="Q59" t="s">
        <v>34</v>
      </c>
      <c r="R59">
        <v>2021</v>
      </c>
      <c r="S59" t="s">
        <v>63</v>
      </c>
      <c r="T59" t="s">
        <v>64</v>
      </c>
      <c r="U59" t="s">
        <v>65</v>
      </c>
    </row>
    <row r="60" spans="1:21" x14ac:dyDescent="0.3">
      <c r="A60" t="s">
        <v>42</v>
      </c>
      <c r="B60" t="s">
        <v>194</v>
      </c>
      <c r="C60" t="s">
        <v>67</v>
      </c>
      <c r="D60" t="s">
        <v>158</v>
      </c>
      <c r="E60">
        <v>1362</v>
      </c>
      <c r="F60">
        <v>3</v>
      </c>
      <c r="G60">
        <v>350</v>
      </c>
      <c r="H60">
        <v>476700</v>
      </c>
      <c r="I60">
        <v>38136</v>
      </c>
      <c r="J60">
        <v>438564</v>
      </c>
      <c r="K60">
        <v>438.56400000000002</v>
      </c>
      <c r="L60">
        <v>354120</v>
      </c>
      <c r="M60">
        <v>84444</v>
      </c>
      <c r="N60">
        <v>84.444000000000003</v>
      </c>
      <c r="O60" s="3">
        <v>44222</v>
      </c>
      <c r="P60" t="s">
        <v>33</v>
      </c>
      <c r="Q60" t="s">
        <v>34</v>
      </c>
      <c r="R60">
        <v>2022</v>
      </c>
      <c r="S60" t="s">
        <v>195</v>
      </c>
      <c r="T60" t="s">
        <v>70</v>
      </c>
      <c r="U60" t="s">
        <v>37</v>
      </c>
    </row>
    <row r="61" spans="1:21" x14ac:dyDescent="0.3">
      <c r="A61" t="s">
        <v>42</v>
      </c>
      <c r="B61" t="s">
        <v>43</v>
      </c>
      <c r="C61" t="s">
        <v>32</v>
      </c>
      <c r="D61" t="s">
        <v>158</v>
      </c>
      <c r="E61">
        <v>1228</v>
      </c>
      <c r="F61">
        <v>10</v>
      </c>
      <c r="G61">
        <v>350</v>
      </c>
      <c r="H61">
        <v>429800</v>
      </c>
      <c r="I61">
        <v>21490</v>
      </c>
      <c r="J61">
        <v>408310</v>
      </c>
      <c r="K61">
        <v>408.31</v>
      </c>
      <c r="L61">
        <v>319280</v>
      </c>
      <c r="M61">
        <v>89030</v>
      </c>
      <c r="N61">
        <v>89.03</v>
      </c>
      <c r="O61" s="3">
        <v>44205</v>
      </c>
      <c r="P61" t="s">
        <v>33</v>
      </c>
      <c r="Q61" t="s">
        <v>34</v>
      </c>
      <c r="R61">
        <v>2021</v>
      </c>
      <c r="S61" t="s">
        <v>45</v>
      </c>
      <c r="T61" t="s">
        <v>36</v>
      </c>
      <c r="U61" t="s">
        <v>46</v>
      </c>
    </row>
    <row r="62" spans="1:21" x14ac:dyDescent="0.3">
      <c r="A62" t="s">
        <v>42</v>
      </c>
      <c r="B62" t="s">
        <v>156</v>
      </c>
      <c r="C62" t="s">
        <v>95</v>
      </c>
      <c r="D62" t="s">
        <v>158</v>
      </c>
      <c r="E62">
        <v>1228</v>
      </c>
      <c r="F62">
        <v>260</v>
      </c>
      <c r="G62">
        <v>350</v>
      </c>
      <c r="H62">
        <v>429800</v>
      </c>
      <c r="I62">
        <v>21490</v>
      </c>
      <c r="J62">
        <v>408310</v>
      </c>
      <c r="K62">
        <v>408.31</v>
      </c>
      <c r="L62">
        <v>319280</v>
      </c>
      <c r="M62">
        <v>89030</v>
      </c>
      <c r="N62">
        <v>89.03</v>
      </c>
      <c r="O62" s="3">
        <v>44572</v>
      </c>
      <c r="P62" t="s">
        <v>33</v>
      </c>
      <c r="Q62" t="s">
        <v>34</v>
      </c>
      <c r="R62">
        <v>2021</v>
      </c>
      <c r="S62" t="s">
        <v>157</v>
      </c>
      <c r="T62" t="s">
        <v>97</v>
      </c>
      <c r="U62" t="s">
        <v>59</v>
      </c>
    </row>
    <row r="63" spans="1:21" x14ac:dyDescent="0.3">
      <c r="A63" t="s">
        <v>42</v>
      </c>
      <c r="B63" t="s">
        <v>159</v>
      </c>
      <c r="C63" t="s">
        <v>67</v>
      </c>
      <c r="D63" t="s">
        <v>24</v>
      </c>
      <c r="E63">
        <v>1513</v>
      </c>
      <c r="F63">
        <v>3</v>
      </c>
      <c r="G63">
        <v>350</v>
      </c>
      <c r="H63">
        <v>529550</v>
      </c>
      <c r="I63">
        <v>0</v>
      </c>
      <c r="J63">
        <v>529550</v>
      </c>
      <c r="K63">
        <v>529.54999999999995</v>
      </c>
      <c r="L63">
        <v>393380</v>
      </c>
      <c r="M63">
        <v>136170</v>
      </c>
      <c r="N63">
        <v>136.16999999999999</v>
      </c>
      <c r="O63" s="3">
        <v>44572</v>
      </c>
      <c r="P63" t="s">
        <v>33</v>
      </c>
      <c r="Q63" t="s">
        <v>34</v>
      </c>
      <c r="R63">
        <v>2022</v>
      </c>
      <c r="S63" t="s">
        <v>160</v>
      </c>
      <c r="T63" t="s">
        <v>70</v>
      </c>
      <c r="U63" t="s">
        <v>65</v>
      </c>
    </row>
    <row r="64" spans="1:21" x14ac:dyDescent="0.3">
      <c r="A64" t="s">
        <v>38</v>
      </c>
      <c r="B64" t="s">
        <v>275</v>
      </c>
      <c r="C64" t="s">
        <v>32</v>
      </c>
      <c r="D64" t="s">
        <v>68</v>
      </c>
      <c r="E64">
        <v>2905</v>
      </c>
      <c r="F64">
        <v>10</v>
      </c>
      <c r="G64">
        <v>300</v>
      </c>
      <c r="H64">
        <v>871500</v>
      </c>
      <c r="I64">
        <v>8715</v>
      </c>
      <c r="J64">
        <v>862785</v>
      </c>
      <c r="K64">
        <v>862.78499999999997</v>
      </c>
      <c r="L64">
        <v>726250</v>
      </c>
      <c r="M64">
        <v>136535</v>
      </c>
      <c r="N64">
        <v>136.535</v>
      </c>
      <c r="O64" s="3">
        <v>44578</v>
      </c>
      <c r="P64" t="s">
        <v>33</v>
      </c>
      <c r="Q64" t="s">
        <v>34</v>
      </c>
      <c r="R64">
        <v>2022</v>
      </c>
      <c r="S64" t="s">
        <v>243</v>
      </c>
      <c r="T64" t="s">
        <v>36</v>
      </c>
      <c r="U64" t="s">
        <v>46</v>
      </c>
    </row>
    <row r="65" spans="1:21" x14ac:dyDescent="0.3">
      <c r="A65" t="s">
        <v>42</v>
      </c>
      <c r="B65" t="s">
        <v>244</v>
      </c>
      <c r="C65" t="s">
        <v>95</v>
      </c>
      <c r="D65" t="s">
        <v>68</v>
      </c>
      <c r="E65">
        <v>1865</v>
      </c>
      <c r="F65">
        <v>260</v>
      </c>
      <c r="G65">
        <v>350</v>
      </c>
      <c r="H65">
        <v>652750</v>
      </c>
      <c r="I65">
        <v>26110</v>
      </c>
      <c r="J65">
        <v>626640</v>
      </c>
      <c r="K65">
        <v>626.64</v>
      </c>
      <c r="L65">
        <v>484900</v>
      </c>
      <c r="M65">
        <v>141740</v>
      </c>
      <c r="N65">
        <v>141.74</v>
      </c>
      <c r="O65" s="3">
        <v>44206</v>
      </c>
      <c r="P65" t="s">
        <v>33</v>
      </c>
      <c r="Q65" t="s">
        <v>34</v>
      </c>
      <c r="R65">
        <v>2022</v>
      </c>
      <c r="S65" t="s">
        <v>178</v>
      </c>
      <c r="T65" t="s">
        <v>97</v>
      </c>
      <c r="U65" t="s">
        <v>51</v>
      </c>
    </row>
    <row r="66" spans="1:21" x14ac:dyDescent="0.3">
      <c r="A66" t="s">
        <v>42</v>
      </c>
      <c r="B66" t="s">
        <v>129</v>
      </c>
      <c r="C66" t="s">
        <v>61</v>
      </c>
      <c r="D66" t="s">
        <v>68</v>
      </c>
      <c r="E66">
        <v>1940</v>
      </c>
      <c r="F66">
        <v>250</v>
      </c>
      <c r="G66">
        <v>350</v>
      </c>
      <c r="H66">
        <v>679000</v>
      </c>
      <c r="I66">
        <v>13580</v>
      </c>
      <c r="J66">
        <v>665420</v>
      </c>
      <c r="K66">
        <v>665.42</v>
      </c>
      <c r="L66">
        <v>504400</v>
      </c>
      <c r="M66">
        <v>161020</v>
      </c>
      <c r="N66">
        <v>161.02000000000001</v>
      </c>
      <c r="O66" s="3">
        <v>44573</v>
      </c>
      <c r="P66" t="s">
        <v>33</v>
      </c>
      <c r="Q66" t="s">
        <v>34</v>
      </c>
      <c r="R66">
        <v>2021</v>
      </c>
      <c r="S66" t="s">
        <v>130</v>
      </c>
      <c r="T66" t="s">
        <v>64</v>
      </c>
      <c r="U66" t="s">
        <v>37</v>
      </c>
    </row>
    <row r="67" spans="1:21" x14ac:dyDescent="0.3">
      <c r="A67" t="s">
        <v>42</v>
      </c>
      <c r="B67" t="s">
        <v>117</v>
      </c>
      <c r="C67" t="s">
        <v>56</v>
      </c>
      <c r="D67" t="s">
        <v>68</v>
      </c>
      <c r="E67">
        <v>2966</v>
      </c>
      <c r="F67">
        <v>120</v>
      </c>
      <c r="G67">
        <v>350</v>
      </c>
      <c r="H67">
        <v>1038100</v>
      </c>
      <c r="I67">
        <v>20762</v>
      </c>
      <c r="J67">
        <v>1017338</v>
      </c>
      <c r="K67">
        <v>1017.338</v>
      </c>
      <c r="L67">
        <v>771160</v>
      </c>
      <c r="M67">
        <v>246178</v>
      </c>
      <c r="N67">
        <v>246.178</v>
      </c>
      <c r="O67" s="3">
        <v>44574</v>
      </c>
      <c r="P67" t="s">
        <v>33</v>
      </c>
      <c r="Q67" t="s">
        <v>34</v>
      </c>
      <c r="R67">
        <v>2021</v>
      </c>
      <c r="S67" t="s">
        <v>118</v>
      </c>
      <c r="T67" t="s">
        <v>58</v>
      </c>
      <c r="U67" t="s">
        <v>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4852C-5AFF-488D-B548-5610A0F8B74E}">
  <dimension ref="B2:J55"/>
  <sheetViews>
    <sheetView topLeftCell="D39" zoomScale="115" zoomScaleNormal="115" workbookViewId="0">
      <selection activeCell="H59" sqref="H59"/>
    </sheetView>
  </sheetViews>
  <sheetFormatPr defaultRowHeight="14.4" x14ac:dyDescent="0.3"/>
  <cols>
    <col min="2" max="2" width="12.5546875" bestFit="1" customWidth="1"/>
    <col min="3" max="3" width="6.88671875" bestFit="1" customWidth="1"/>
    <col min="4" max="4" width="14.5546875" bestFit="1" customWidth="1"/>
    <col min="6" max="7" width="15.5546875" customWidth="1"/>
    <col min="8" max="8" width="15" customWidth="1"/>
    <col min="9" max="9" width="11.77734375" bestFit="1" customWidth="1"/>
    <col min="10" max="10" width="14.5546875" bestFit="1" customWidth="1"/>
  </cols>
  <sheetData>
    <row r="2" spans="2:9" x14ac:dyDescent="0.3">
      <c r="B2" s="8" t="s">
        <v>310</v>
      </c>
    </row>
    <row r="3" spans="2:9" x14ac:dyDescent="0.3">
      <c r="B3" s="8" t="s">
        <v>19</v>
      </c>
      <c r="C3" s="8" t="s">
        <v>17</v>
      </c>
      <c r="D3" t="s">
        <v>319</v>
      </c>
      <c r="G3" t="s">
        <v>19</v>
      </c>
      <c r="H3" t="s">
        <v>17</v>
      </c>
      <c r="I3" t="s">
        <v>319</v>
      </c>
    </row>
    <row r="4" spans="2:9" x14ac:dyDescent="0.3">
      <c r="B4" t="s">
        <v>97</v>
      </c>
      <c r="C4">
        <v>2021</v>
      </c>
      <c r="D4" s="10">
        <v>3519132.5300000003</v>
      </c>
      <c r="G4" t="s">
        <v>97</v>
      </c>
      <c r="H4">
        <v>2021</v>
      </c>
      <c r="I4" s="10">
        <v>3519132.5300000003</v>
      </c>
    </row>
    <row r="5" spans="2:9" x14ac:dyDescent="0.3">
      <c r="B5" t="s">
        <v>97</v>
      </c>
      <c r="C5">
        <v>2022</v>
      </c>
      <c r="D5" s="10">
        <v>14227983.529999997</v>
      </c>
      <c r="G5" t="s">
        <v>97</v>
      </c>
      <c r="H5">
        <v>2022</v>
      </c>
      <c r="I5" s="10">
        <v>14227983.529999997</v>
      </c>
    </row>
    <row r="6" spans="2:9" x14ac:dyDescent="0.3">
      <c r="B6" t="s">
        <v>97</v>
      </c>
      <c r="C6">
        <v>2023</v>
      </c>
      <c r="D6" s="7">
        <v>36679983.249999993</v>
      </c>
      <c r="G6" t="s">
        <v>70</v>
      </c>
      <c r="H6">
        <v>2021</v>
      </c>
      <c r="I6" s="10">
        <v>1406865.86</v>
      </c>
    </row>
    <row r="7" spans="2:9" x14ac:dyDescent="0.3">
      <c r="B7" t="s">
        <v>97</v>
      </c>
      <c r="C7">
        <v>2024</v>
      </c>
      <c r="D7" s="7">
        <v>36735970.320000008</v>
      </c>
      <c r="G7" t="s">
        <v>70</v>
      </c>
      <c r="H7">
        <v>2022</v>
      </c>
      <c r="I7" s="10">
        <v>12408442.025000002</v>
      </c>
    </row>
    <row r="8" spans="2:9" x14ac:dyDescent="0.3">
      <c r="B8" t="s">
        <v>320</v>
      </c>
      <c r="D8" s="10">
        <v>91163069.629999995</v>
      </c>
      <c r="G8" t="s">
        <v>28</v>
      </c>
      <c r="H8">
        <v>2021</v>
      </c>
      <c r="I8" s="10">
        <v>3975783.0400000005</v>
      </c>
    </row>
    <row r="9" spans="2:9" x14ac:dyDescent="0.3">
      <c r="B9" t="s">
        <v>70</v>
      </c>
      <c r="C9">
        <v>2021</v>
      </c>
      <c r="D9" s="7">
        <v>1406865.86</v>
      </c>
      <c r="G9" t="s">
        <v>28</v>
      </c>
      <c r="H9">
        <v>2022</v>
      </c>
      <c r="I9" s="10">
        <v>11415018.839999996</v>
      </c>
    </row>
    <row r="10" spans="2:9" x14ac:dyDescent="0.3">
      <c r="B10" t="s">
        <v>70</v>
      </c>
      <c r="C10">
        <v>2022</v>
      </c>
      <c r="D10" s="7">
        <v>12408442.025000002</v>
      </c>
      <c r="G10" t="s">
        <v>36</v>
      </c>
      <c r="H10">
        <v>2021</v>
      </c>
      <c r="I10" s="10">
        <v>5914747.0900000008</v>
      </c>
    </row>
    <row r="11" spans="2:9" x14ac:dyDescent="0.3">
      <c r="B11" t="s">
        <v>70</v>
      </c>
      <c r="C11">
        <v>2023</v>
      </c>
      <c r="D11" s="7">
        <v>32252124.289999999</v>
      </c>
      <c r="G11" t="s">
        <v>36</v>
      </c>
      <c r="H11">
        <v>2022</v>
      </c>
      <c r="I11" s="10">
        <v>27096396.860000007</v>
      </c>
    </row>
    <row r="12" spans="2:9" x14ac:dyDescent="0.3">
      <c r="B12" t="s">
        <v>70</v>
      </c>
      <c r="C12">
        <v>2024</v>
      </c>
      <c r="D12" s="7">
        <v>19613674.199999996</v>
      </c>
      <c r="G12" t="s">
        <v>58</v>
      </c>
      <c r="H12">
        <v>2021</v>
      </c>
      <c r="I12" s="10">
        <v>6197299.7599999998</v>
      </c>
    </row>
    <row r="13" spans="2:9" x14ac:dyDescent="0.3">
      <c r="B13" t="s">
        <v>321</v>
      </c>
      <c r="D13" s="10">
        <v>65681106.374999993</v>
      </c>
      <c r="G13" t="s">
        <v>58</v>
      </c>
      <c r="H13">
        <v>2022</v>
      </c>
      <c r="I13" s="10">
        <v>12052759.705</v>
      </c>
    </row>
    <row r="14" spans="2:9" x14ac:dyDescent="0.3">
      <c r="B14" t="s">
        <v>28</v>
      </c>
      <c r="C14">
        <v>2021</v>
      </c>
      <c r="D14" s="7">
        <v>3975783.0400000005</v>
      </c>
      <c r="G14" t="s">
        <v>64</v>
      </c>
      <c r="H14">
        <v>2021</v>
      </c>
      <c r="I14" s="10">
        <v>5401427.2300000004</v>
      </c>
    </row>
    <row r="15" spans="2:9" x14ac:dyDescent="0.3">
      <c r="B15" t="s">
        <v>28</v>
      </c>
      <c r="C15">
        <v>2022</v>
      </c>
      <c r="D15" s="7">
        <v>11415018.839999996</v>
      </c>
      <c r="G15" t="s">
        <v>64</v>
      </c>
      <c r="H15">
        <v>2022</v>
      </c>
      <c r="I15" s="10">
        <v>15110493.789999997</v>
      </c>
    </row>
    <row r="16" spans="2:9" x14ac:dyDescent="0.3">
      <c r="B16" t="s">
        <v>28</v>
      </c>
      <c r="C16">
        <v>2023</v>
      </c>
      <c r="D16" s="7">
        <v>30221257.510000002</v>
      </c>
      <c r="I16" s="10"/>
    </row>
    <row r="17" spans="2:10" x14ac:dyDescent="0.3">
      <c r="B17" t="s">
        <v>28</v>
      </c>
      <c r="C17">
        <v>2024</v>
      </c>
      <c r="D17" s="7">
        <v>31547607.380000003</v>
      </c>
      <c r="I17" s="10"/>
    </row>
    <row r="18" spans="2:10" x14ac:dyDescent="0.3">
      <c r="B18" t="s">
        <v>322</v>
      </c>
      <c r="D18" s="10">
        <v>77159666.770000011</v>
      </c>
      <c r="I18" s="10"/>
    </row>
    <row r="19" spans="2:10" x14ac:dyDescent="0.3">
      <c r="B19" t="s">
        <v>36</v>
      </c>
      <c r="C19">
        <v>2021</v>
      </c>
      <c r="D19" s="7">
        <v>5914747.0900000008</v>
      </c>
      <c r="I19" s="10"/>
    </row>
    <row r="20" spans="2:10" x14ac:dyDescent="0.3">
      <c r="B20" t="s">
        <v>36</v>
      </c>
      <c r="C20">
        <v>2022</v>
      </c>
      <c r="D20" s="7">
        <v>27096396.860000007</v>
      </c>
      <c r="I20" s="10"/>
    </row>
    <row r="21" spans="2:10" x14ac:dyDescent="0.3">
      <c r="B21" t="s">
        <v>36</v>
      </c>
      <c r="C21">
        <v>2023</v>
      </c>
      <c r="D21" s="7">
        <v>24931554.179999996</v>
      </c>
      <c r="I21" s="10"/>
    </row>
    <row r="22" spans="2:10" x14ac:dyDescent="0.3">
      <c r="B22" t="s">
        <v>36</v>
      </c>
      <c r="C22">
        <v>2024</v>
      </c>
      <c r="D22" s="7">
        <v>32240637.060000006</v>
      </c>
    </row>
    <row r="23" spans="2:10" x14ac:dyDescent="0.3">
      <c r="B23" t="s">
        <v>323</v>
      </c>
      <c r="D23" s="10">
        <v>90183335.190000013</v>
      </c>
    </row>
    <row r="24" spans="2:10" x14ac:dyDescent="0.3">
      <c r="B24" t="s">
        <v>58</v>
      </c>
      <c r="C24">
        <v>2021</v>
      </c>
      <c r="D24" s="7">
        <v>6197299.7599999998</v>
      </c>
    </row>
    <row r="25" spans="2:10" x14ac:dyDescent="0.3">
      <c r="B25" t="s">
        <v>58</v>
      </c>
      <c r="C25">
        <v>2022</v>
      </c>
      <c r="D25" s="7">
        <v>12052759.705</v>
      </c>
      <c r="H25" t="s">
        <v>19</v>
      </c>
      <c r="I25" t="s">
        <v>17</v>
      </c>
      <c r="J25" t="s">
        <v>626</v>
      </c>
    </row>
    <row r="26" spans="2:10" x14ac:dyDescent="0.3">
      <c r="B26" t="s">
        <v>58</v>
      </c>
      <c r="C26">
        <v>2023</v>
      </c>
      <c r="D26" s="7">
        <v>28595038.160000004</v>
      </c>
      <c r="H26" t="s">
        <v>97</v>
      </c>
      <c r="I26">
        <v>2021</v>
      </c>
      <c r="J26" s="10">
        <v>3519132.5300000003</v>
      </c>
    </row>
    <row r="27" spans="2:10" x14ac:dyDescent="0.3">
      <c r="B27" t="s">
        <v>58</v>
      </c>
      <c r="C27">
        <v>2024</v>
      </c>
      <c r="D27" s="7">
        <v>36182919.969999999</v>
      </c>
      <c r="H27" t="s">
        <v>97</v>
      </c>
      <c r="I27">
        <v>2022</v>
      </c>
      <c r="J27" s="10">
        <v>14227983.529999997</v>
      </c>
    </row>
    <row r="28" spans="2:10" x14ac:dyDescent="0.3">
      <c r="B28" t="s">
        <v>324</v>
      </c>
      <c r="D28" s="10">
        <v>83028017.594999999</v>
      </c>
      <c r="H28" t="s">
        <v>97</v>
      </c>
      <c r="I28">
        <v>2023</v>
      </c>
      <c r="J28" s="7">
        <v>36679983.249999993</v>
      </c>
    </row>
    <row r="29" spans="2:10" x14ac:dyDescent="0.3">
      <c r="B29" t="s">
        <v>64</v>
      </c>
      <c r="C29">
        <v>2021</v>
      </c>
      <c r="D29" s="7">
        <v>5401427.2300000004</v>
      </c>
      <c r="H29" t="s">
        <v>97</v>
      </c>
      <c r="I29">
        <v>2024</v>
      </c>
      <c r="J29" s="7">
        <v>36735970.320000008</v>
      </c>
    </row>
    <row r="30" spans="2:10" x14ac:dyDescent="0.3">
      <c r="B30" t="s">
        <v>64</v>
      </c>
      <c r="C30">
        <v>2022</v>
      </c>
      <c r="D30" s="7">
        <v>15110493.789999997</v>
      </c>
      <c r="H30" t="s">
        <v>70</v>
      </c>
      <c r="I30">
        <v>2021</v>
      </c>
      <c r="J30" s="7">
        <v>1406865.86</v>
      </c>
    </row>
    <row r="31" spans="2:10" x14ac:dyDescent="0.3">
      <c r="B31" t="s">
        <v>64</v>
      </c>
      <c r="C31">
        <v>2023</v>
      </c>
      <c r="D31" s="7">
        <v>28213508.600000001</v>
      </c>
      <c r="H31" t="s">
        <v>70</v>
      </c>
      <c r="I31">
        <v>2022</v>
      </c>
      <c r="J31" s="7">
        <v>12408442.025000002</v>
      </c>
    </row>
    <row r="32" spans="2:10" x14ac:dyDescent="0.3">
      <c r="B32" t="s">
        <v>64</v>
      </c>
      <c r="C32">
        <v>2024</v>
      </c>
      <c r="D32" s="7">
        <v>33716409.480000004</v>
      </c>
      <c r="H32" t="s">
        <v>70</v>
      </c>
      <c r="I32">
        <v>2023</v>
      </c>
      <c r="J32" s="7">
        <v>32252124.289999999</v>
      </c>
    </row>
    <row r="33" spans="2:10" x14ac:dyDescent="0.3">
      <c r="B33" t="s">
        <v>325</v>
      </c>
      <c r="D33" s="10">
        <v>82441839.099999994</v>
      </c>
      <c r="H33" t="s">
        <v>70</v>
      </c>
      <c r="I33">
        <v>2024</v>
      </c>
      <c r="J33" s="7">
        <v>19613674.199999996</v>
      </c>
    </row>
    <row r="34" spans="2:10" x14ac:dyDescent="0.3">
      <c r="H34" t="s">
        <v>28</v>
      </c>
      <c r="I34">
        <v>2021</v>
      </c>
      <c r="J34" s="7">
        <v>3975783.0400000005</v>
      </c>
    </row>
    <row r="35" spans="2:10" x14ac:dyDescent="0.3">
      <c r="H35" t="s">
        <v>28</v>
      </c>
      <c r="I35">
        <v>2022</v>
      </c>
      <c r="J35" s="7">
        <v>11415018.839999996</v>
      </c>
    </row>
    <row r="36" spans="2:10" x14ac:dyDescent="0.3">
      <c r="H36" t="s">
        <v>28</v>
      </c>
      <c r="I36">
        <v>2023</v>
      </c>
      <c r="J36" s="7">
        <v>30221257.510000002</v>
      </c>
    </row>
    <row r="37" spans="2:10" x14ac:dyDescent="0.3">
      <c r="H37" t="s">
        <v>28</v>
      </c>
      <c r="I37">
        <v>2024</v>
      </c>
      <c r="J37" s="7">
        <v>31547607.380000003</v>
      </c>
    </row>
    <row r="38" spans="2:10" x14ac:dyDescent="0.3">
      <c r="H38" t="s">
        <v>36</v>
      </c>
      <c r="I38">
        <v>2021</v>
      </c>
      <c r="J38" s="7">
        <v>5914747.0900000008</v>
      </c>
    </row>
    <row r="39" spans="2:10" x14ac:dyDescent="0.3">
      <c r="H39" t="s">
        <v>36</v>
      </c>
      <c r="I39">
        <v>2022</v>
      </c>
      <c r="J39" s="7">
        <v>27096396.860000007</v>
      </c>
    </row>
    <row r="40" spans="2:10" x14ac:dyDescent="0.3">
      <c r="H40" t="s">
        <v>36</v>
      </c>
      <c r="I40">
        <v>2023</v>
      </c>
      <c r="J40" s="7">
        <v>24931554.179999996</v>
      </c>
    </row>
    <row r="41" spans="2:10" x14ac:dyDescent="0.3">
      <c r="H41" t="s">
        <v>36</v>
      </c>
      <c r="I41">
        <v>2024</v>
      </c>
      <c r="J41" s="7">
        <v>32240637.060000006</v>
      </c>
    </row>
    <row r="42" spans="2:10" x14ac:dyDescent="0.3">
      <c r="H42" t="s">
        <v>58</v>
      </c>
      <c r="I42">
        <v>2021</v>
      </c>
      <c r="J42" s="7">
        <v>6197299.7599999998</v>
      </c>
    </row>
    <row r="43" spans="2:10" x14ac:dyDescent="0.3">
      <c r="H43" t="s">
        <v>58</v>
      </c>
      <c r="I43">
        <v>2022</v>
      </c>
      <c r="J43" s="7">
        <v>12052759.705</v>
      </c>
    </row>
    <row r="44" spans="2:10" x14ac:dyDescent="0.3">
      <c r="H44" t="s">
        <v>58</v>
      </c>
      <c r="I44">
        <v>2023</v>
      </c>
      <c r="J44" s="7">
        <v>28595038.160000004</v>
      </c>
    </row>
    <row r="45" spans="2:10" x14ac:dyDescent="0.3">
      <c r="H45" t="s">
        <v>58</v>
      </c>
      <c r="I45">
        <v>2024</v>
      </c>
      <c r="J45" s="7">
        <v>36182919.969999999</v>
      </c>
    </row>
    <row r="46" spans="2:10" x14ac:dyDescent="0.3">
      <c r="H46" t="s">
        <v>64</v>
      </c>
      <c r="I46">
        <v>2021</v>
      </c>
      <c r="J46" s="7">
        <v>5401427.2300000004</v>
      </c>
    </row>
    <row r="47" spans="2:10" x14ac:dyDescent="0.3">
      <c r="H47" t="s">
        <v>64</v>
      </c>
      <c r="I47">
        <v>2022</v>
      </c>
      <c r="J47" s="7">
        <v>15110493.789999997</v>
      </c>
    </row>
    <row r="48" spans="2:10" x14ac:dyDescent="0.3">
      <c r="H48" t="s">
        <v>64</v>
      </c>
      <c r="I48">
        <v>2023</v>
      </c>
      <c r="J48" s="7">
        <v>28213508.600000001</v>
      </c>
    </row>
    <row r="49" spans="8:10" x14ac:dyDescent="0.3">
      <c r="H49" t="s">
        <v>64</v>
      </c>
      <c r="I49">
        <v>2024</v>
      </c>
      <c r="J49" s="7">
        <v>33716409.480000004</v>
      </c>
    </row>
    <row r="50" spans="8:10" x14ac:dyDescent="0.3">
      <c r="J50" s="10"/>
    </row>
    <row r="55" spans="8:10" x14ac:dyDescent="0.3">
      <c r="J55" s="10"/>
    </row>
  </sheetData>
  <pageMargins left="0.7" right="0.7" top="0.75" bottom="0.75" header="0.3" footer="0.3"/>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8B12-57A4-42CF-82C1-BAF5D07BE2C8}">
  <dimension ref="A1:AR304"/>
  <sheetViews>
    <sheetView topLeftCell="AB3" zoomScale="115" workbookViewId="0">
      <selection activeCell="AG21" sqref="AG21"/>
    </sheetView>
  </sheetViews>
  <sheetFormatPr defaultRowHeight="14.4" x14ac:dyDescent="0.3"/>
  <cols>
    <col min="1" max="2" width="15.6640625" bestFit="1" customWidth="1"/>
    <col min="3" max="3" width="16" bestFit="1" customWidth="1"/>
    <col min="6" max="6" width="12" bestFit="1" customWidth="1"/>
    <col min="8" max="8" width="12.5546875" bestFit="1" customWidth="1"/>
    <col min="9" max="9" width="11.77734375" bestFit="1" customWidth="1"/>
    <col min="11" max="11" width="13.5546875" customWidth="1"/>
    <col min="14" max="14" width="12.5546875" bestFit="1" customWidth="1"/>
    <col min="15" max="15" width="17.109375" bestFit="1" customWidth="1"/>
    <col min="16" max="16" width="17.5546875" bestFit="1" customWidth="1"/>
    <col min="19" max="19" width="12.5546875" bestFit="1" customWidth="1"/>
    <col min="20" max="20" width="12.5546875" style="13" bestFit="1" customWidth="1"/>
    <col min="22" max="22" width="9.77734375" bestFit="1" customWidth="1"/>
    <col min="25" max="25" width="12.6640625" customWidth="1"/>
    <col min="28" max="28" width="12.5546875" bestFit="1" customWidth="1"/>
    <col min="29" max="29" width="11.6640625" bestFit="1" customWidth="1"/>
    <col min="32" max="32" width="15" bestFit="1" customWidth="1"/>
    <col min="33" max="33" width="12.88671875" bestFit="1" customWidth="1"/>
    <col min="34" max="34" width="12.5546875" bestFit="1" customWidth="1"/>
    <col min="36" max="36" width="12.5546875" bestFit="1" customWidth="1"/>
    <col min="39" max="39" width="12.5546875" bestFit="1" customWidth="1"/>
    <col min="40" max="40" width="12.88671875" bestFit="1" customWidth="1"/>
    <col min="43" max="43" width="12.5546875" bestFit="1" customWidth="1"/>
    <col min="44" max="44" width="16" bestFit="1" customWidth="1"/>
    <col min="46" max="46" width="8.88671875" customWidth="1"/>
  </cols>
  <sheetData>
    <row r="1" spans="1:44" x14ac:dyDescent="0.3">
      <c r="A1" t="s">
        <v>310</v>
      </c>
      <c r="B1" t="s">
        <v>312</v>
      </c>
      <c r="C1" t="s">
        <v>311</v>
      </c>
      <c r="D1" t="s">
        <v>313</v>
      </c>
    </row>
    <row r="2" spans="1:44" x14ac:dyDescent="0.3">
      <c r="A2" s="4">
        <v>489657034.65999901</v>
      </c>
      <c r="B2" s="4">
        <v>132101220.45999992</v>
      </c>
      <c r="C2" s="6">
        <v>3389999.9899999988</v>
      </c>
      <c r="D2" s="5">
        <f>GETPIVOTDATA("Sum of Profit",$A$1)/GETPIVOTDATA("Sum of Sales",$A$1)</f>
        <v>0.26978315659597635</v>
      </c>
      <c r="AB2" s="8" t="s">
        <v>314</v>
      </c>
      <c r="AC2" t="s">
        <v>310</v>
      </c>
      <c r="AM2" s="8" t="s">
        <v>314</v>
      </c>
      <c r="AN2" t="s">
        <v>312</v>
      </c>
    </row>
    <row r="3" spans="1:44" x14ac:dyDescent="0.3">
      <c r="H3" s="8" t="s">
        <v>314</v>
      </c>
      <c r="I3" t="s">
        <v>310</v>
      </c>
      <c r="V3">
        <v>127</v>
      </c>
      <c r="W3">
        <v>299</v>
      </c>
      <c r="X3">
        <f>W3-4</f>
        <v>295</v>
      </c>
      <c r="Y3">
        <f>MIN(V3,X3)</f>
        <v>127</v>
      </c>
      <c r="AB3" s="9" t="s">
        <v>37</v>
      </c>
      <c r="AC3" s="14">
        <v>0.11241817107400942</v>
      </c>
      <c r="AF3" s="8" t="s">
        <v>314</v>
      </c>
      <c r="AG3" t="s">
        <v>310</v>
      </c>
      <c r="AI3" t="s">
        <v>0</v>
      </c>
      <c r="AJ3" t="s">
        <v>9</v>
      </c>
      <c r="AM3" s="9">
        <v>2021</v>
      </c>
      <c r="AN3" s="10">
        <v>3878464.51</v>
      </c>
      <c r="AQ3" s="8" t="s">
        <v>314</v>
      </c>
      <c r="AR3" t="s">
        <v>311</v>
      </c>
    </row>
    <row r="4" spans="1:44" x14ac:dyDescent="0.3">
      <c r="H4" s="9" t="s">
        <v>23</v>
      </c>
      <c r="I4" s="10">
        <v>77159666.769999966</v>
      </c>
      <c r="K4" s="10" t="str">
        <f>H5</f>
        <v>PROD_ID_002</v>
      </c>
      <c r="N4" s="8" t="s">
        <v>314</v>
      </c>
      <c r="O4" t="s">
        <v>316</v>
      </c>
      <c r="P4" t="s">
        <v>315</v>
      </c>
      <c r="Q4" t="s">
        <v>317</v>
      </c>
      <c r="S4" s="8" t="s">
        <v>314</v>
      </c>
      <c r="T4" s="10" t="s">
        <v>310</v>
      </c>
      <c r="AB4" s="9" t="s">
        <v>41</v>
      </c>
      <c r="AC4" s="14">
        <v>0.13507667479121593</v>
      </c>
      <c r="AF4" s="9" t="s">
        <v>47</v>
      </c>
      <c r="AG4" s="10">
        <v>6283705.1000000006</v>
      </c>
      <c r="AI4" t="s">
        <v>47</v>
      </c>
      <c r="AJ4">
        <v>1800593.6399999997</v>
      </c>
      <c r="AM4" s="15" t="s">
        <v>33</v>
      </c>
      <c r="AN4" s="7">
        <v>862635.18000000017</v>
      </c>
      <c r="AQ4" s="9" t="s">
        <v>97</v>
      </c>
      <c r="AR4" s="14">
        <v>0.17046900935241602</v>
      </c>
    </row>
    <row r="5" spans="1:44" x14ac:dyDescent="0.3">
      <c r="H5" s="9" t="s">
        <v>32</v>
      </c>
      <c r="I5" s="10">
        <v>90183335.189999938</v>
      </c>
      <c r="N5" s="9" t="s">
        <v>33</v>
      </c>
      <c r="O5" s="7">
        <v>35906.255609999986</v>
      </c>
      <c r="P5" s="7">
        <v>8326.70111</v>
      </c>
      <c r="Q5" s="11">
        <f>GETPIVOTDATA("Sum of Profit ('000)",N4,"Month","Jan")/GETPIVOTDATA("Sum of Sales ('000)",N4,"Month","Jan")</f>
        <v>0.23190112610018274</v>
      </c>
      <c r="S5" s="9" t="s">
        <v>22</v>
      </c>
      <c r="T5" s="10">
        <v>376312.5</v>
      </c>
      <c r="AB5" s="9" t="s">
        <v>46</v>
      </c>
      <c r="AC5" s="14">
        <v>0.12029682198051317</v>
      </c>
      <c r="AF5" s="9" t="s">
        <v>21</v>
      </c>
      <c r="AG5" s="10">
        <v>87207120.035000026</v>
      </c>
      <c r="AI5" t="s">
        <v>21</v>
      </c>
      <c r="AJ5">
        <v>19611694.375</v>
      </c>
      <c r="AM5" s="15" t="s">
        <v>62</v>
      </c>
      <c r="AN5" s="7">
        <v>316721.14</v>
      </c>
      <c r="AQ5" s="9" t="s">
        <v>70</v>
      </c>
      <c r="AR5" s="14">
        <v>0.14215138685000411</v>
      </c>
    </row>
    <row r="6" spans="1:44" x14ac:dyDescent="0.3">
      <c r="A6" s="4">
        <v>118726350.25999992</v>
      </c>
      <c r="B6" s="4">
        <f>GETPIVOTDATA("Sum of Profit",$A$2)</f>
        <v>132101220.45999992</v>
      </c>
      <c r="H6" s="9" t="s">
        <v>56</v>
      </c>
      <c r="I6" s="10">
        <v>83028017.594999999</v>
      </c>
      <c r="K6" s="10">
        <f>MAX(I4:I9)</f>
        <v>91163069.62999998</v>
      </c>
      <c r="N6" s="9" t="s">
        <v>62</v>
      </c>
      <c r="O6" s="7">
        <v>33130.255124999989</v>
      </c>
      <c r="P6" s="7">
        <v>9167.3711249999942</v>
      </c>
      <c r="Q6" s="11">
        <f>GETPIVOTDATA("Sum of Profit ('000)",$N$4,"Month","Feb")/GETPIVOTDATA("Sum of Sales ('000)",$N$4,"Month","Feb")</f>
        <v>0.27670692816616205</v>
      </c>
      <c r="S6" s="9" t="s">
        <v>31</v>
      </c>
      <c r="T6" s="10">
        <v>241130.1</v>
      </c>
      <c r="AB6" s="9" t="s">
        <v>51</v>
      </c>
      <c r="AC6" s="14">
        <v>0.1283532426908563</v>
      </c>
      <c r="AF6" s="9" t="s">
        <v>42</v>
      </c>
      <c r="AG6" s="10">
        <v>298153284.16000015</v>
      </c>
      <c r="AI6" t="s">
        <v>42</v>
      </c>
      <c r="AJ6">
        <v>52504260.670000039</v>
      </c>
      <c r="AM6" s="15" t="s">
        <v>87</v>
      </c>
      <c r="AN6" s="7">
        <v>116139.62</v>
      </c>
      <c r="AQ6" s="9" t="s">
        <v>28</v>
      </c>
      <c r="AR6" s="14">
        <v>0.15847192377130354</v>
      </c>
    </row>
    <row r="7" spans="1:44" x14ac:dyDescent="0.3">
      <c r="H7" s="9" t="s">
        <v>61</v>
      </c>
      <c r="I7" s="10">
        <v>82441839.100000039</v>
      </c>
      <c r="N7" s="9" t="s">
        <v>87</v>
      </c>
      <c r="O7" s="7">
        <v>37686.441999999995</v>
      </c>
      <c r="P7" s="7">
        <v>7018.1980000000003</v>
      </c>
      <c r="Q7" s="11">
        <f>GETPIVOTDATA("Sum of Profit ('000)",$N$4,"Month","Mar")/GETPIVOTDATA("Sum of Sales ('000)",$N$4,"Month","Mar")</f>
        <v>0.18622607037300049</v>
      </c>
      <c r="S7" s="9" t="s">
        <v>39</v>
      </c>
      <c r="T7" s="10">
        <v>2800770</v>
      </c>
      <c r="AB7" s="9" t="s">
        <v>59</v>
      </c>
      <c r="AC7" s="14">
        <v>0.12125733191238125</v>
      </c>
      <c r="AF7" s="9" t="s">
        <v>30</v>
      </c>
      <c r="AG7" s="10">
        <v>7160215.2650000025</v>
      </c>
      <c r="AI7" t="s">
        <v>30</v>
      </c>
      <c r="AJ7">
        <v>2381883.0750000002</v>
      </c>
      <c r="AM7" s="15" t="s">
        <v>72</v>
      </c>
      <c r="AN7" s="7">
        <v>266621.7</v>
      </c>
      <c r="AQ7" s="9" t="s">
        <v>36</v>
      </c>
      <c r="AR7" s="14">
        <v>0.20755233099572964</v>
      </c>
    </row>
    <row r="8" spans="1:44" x14ac:dyDescent="0.3">
      <c r="H8" s="9" t="s">
        <v>67</v>
      </c>
      <c r="I8" s="10">
        <v>65681106.375</v>
      </c>
      <c r="N8" s="9" t="s">
        <v>72</v>
      </c>
      <c r="O8" s="7">
        <v>49197.222279999994</v>
      </c>
      <c r="P8" s="7">
        <v>13165.870279999997</v>
      </c>
      <c r="Q8" s="11">
        <f>GETPIVOTDATA("Sum of Profit ('000)",$N$4,"Month","Apr")/GETPIVOTDATA("Sum of Sales ('000)",$N$4,"Month","Apr")</f>
        <v>0.26761409831368227</v>
      </c>
      <c r="S8" s="9" t="s">
        <v>43</v>
      </c>
      <c r="T8" s="10">
        <v>3956873.4500000007</v>
      </c>
      <c r="Y8" t="str" cm="1">
        <f t="array" aca="1" ref="Y8:Y12" ca="1">OFFSET(S4,$Y$3,0,5)</f>
        <v>CUST_ID_127</v>
      </c>
      <c r="Z8" cm="1">
        <f t="array" aca="1" ref="Z8:Z12" ca="1">OFFSET(T4,$Y$3,0,5)</f>
        <v>1317144</v>
      </c>
      <c r="AB8" s="9" t="s">
        <v>54</v>
      </c>
      <c r="AC8" s="14">
        <v>0.12453505914061237</v>
      </c>
      <c r="AF8" s="9" t="s">
        <v>38</v>
      </c>
      <c r="AG8" s="10">
        <v>90852710.100000083</v>
      </c>
      <c r="AI8" t="s">
        <v>38</v>
      </c>
      <c r="AJ8">
        <v>42427918.5</v>
      </c>
      <c r="AM8" s="15" t="s">
        <v>109</v>
      </c>
      <c r="AN8" s="7">
        <v>276537.58999999997</v>
      </c>
      <c r="AQ8" s="9" t="s">
        <v>58</v>
      </c>
      <c r="AR8" s="14">
        <v>0.16197450785243206</v>
      </c>
    </row>
    <row r="9" spans="1:44" x14ac:dyDescent="0.3">
      <c r="H9" s="9" t="s">
        <v>95</v>
      </c>
      <c r="I9" s="10">
        <v>91163069.62999998</v>
      </c>
      <c r="N9" s="9" t="s">
        <v>109</v>
      </c>
      <c r="O9" s="7">
        <v>40564.704615000017</v>
      </c>
      <c r="P9" s="7">
        <v>10585.195614999995</v>
      </c>
      <c r="Q9" s="11">
        <f>GETPIVOTDATA("Sum of Profit ('000)",$N$4,"Month","May")/GETPIVOTDATA("Sum of Sales ('000)",$N$4,"Month","May")</f>
        <v>0.26094595573822571</v>
      </c>
      <c r="S9" s="9" t="s">
        <v>48</v>
      </c>
      <c r="T9" s="10">
        <v>83878.98</v>
      </c>
      <c r="Y9" t="str">
        <f ca="1"/>
        <v>CUST_ID_128</v>
      </c>
      <c r="Z9">
        <f ca="1"/>
        <v>792408</v>
      </c>
      <c r="AB9" s="9" t="s">
        <v>65</v>
      </c>
      <c r="AC9" s="14">
        <v>0.13726590742573613</v>
      </c>
      <c r="AG9" s="13"/>
      <c r="AM9" s="15" t="s">
        <v>151</v>
      </c>
      <c r="AN9" s="7">
        <v>236038.40999999997</v>
      </c>
      <c r="AQ9" s="9" t="s">
        <v>64</v>
      </c>
      <c r="AR9" s="14">
        <v>0.15938084117811452</v>
      </c>
    </row>
    <row r="10" spans="1:44" x14ac:dyDescent="0.3">
      <c r="N10" s="9" t="s">
        <v>151</v>
      </c>
      <c r="O10" s="7">
        <v>39420.19965000001</v>
      </c>
      <c r="P10" s="7">
        <v>11835.432149999993</v>
      </c>
      <c r="Q10" s="11">
        <f>GETPIVOTDATA("Sum of Profit ('000)",$N$4,"Month","Jun")/GETPIVOTDATA("Sum of Sales ('000)",$N$4,"Month","Jun")</f>
        <v>0.30023775260103208</v>
      </c>
      <c r="S10" s="9" t="s">
        <v>52</v>
      </c>
      <c r="T10" s="10">
        <v>198132</v>
      </c>
      <c r="Y10" t="str">
        <f ca="1"/>
        <v>CUST_ID_129</v>
      </c>
      <c r="Z10">
        <f ca="1"/>
        <v>48264.36</v>
      </c>
      <c r="AB10" s="9" t="s">
        <v>29</v>
      </c>
      <c r="AC10" s="14">
        <v>0.12079679098467541</v>
      </c>
      <c r="AG10" s="13"/>
      <c r="AM10" s="15" t="s">
        <v>49</v>
      </c>
      <c r="AN10" s="7">
        <v>451342.83000000007</v>
      </c>
    </row>
    <row r="11" spans="1:44" x14ac:dyDescent="0.3">
      <c r="N11" s="9" t="s">
        <v>49</v>
      </c>
      <c r="O11" s="7">
        <v>35101.723790000011</v>
      </c>
      <c r="P11" s="7">
        <v>8898.183790000001</v>
      </c>
      <c r="Q11" s="11">
        <f>GETPIVOTDATA("Sum of Profit ('000)",$N$4,"Month","Jul")/GETPIVOTDATA("Sum of Sales ('000)",$N$4,"Month","Jul")</f>
        <v>0.2534970602365394</v>
      </c>
      <c r="S11" s="9" t="s">
        <v>55</v>
      </c>
      <c r="T11" s="10">
        <v>792843.75</v>
      </c>
      <c r="Y11" t="str">
        <f ca="1"/>
        <v>CUST_ID_130</v>
      </c>
      <c r="Z11">
        <f ca="1"/>
        <v>249012.5</v>
      </c>
      <c r="AM11" s="15" t="s">
        <v>44</v>
      </c>
      <c r="AN11" s="7">
        <v>453037.04999999993</v>
      </c>
      <c r="AR11" s="14"/>
    </row>
    <row r="12" spans="1:44" x14ac:dyDescent="0.3">
      <c r="N12" s="9" t="s">
        <v>44</v>
      </c>
      <c r="O12" s="7">
        <v>43058.28121999999</v>
      </c>
      <c r="P12" s="7">
        <v>10316.105219999996</v>
      </c>
      <c r="Q12" s="11">
        <f>GETPIVOTDATA("Sum of Profit ('000)",$N$4,"Month","Aug")/GETPIVOTDATA("Sum of Sales ('000)",$N$4,"Month","Aug")</f>
        <v>0.23958469608416011</v>
      </c>
      <c r="S12" s="9" t="s">
        <v>60</v>
      </c>
      <c r="T12" s="10">
        <v>2038690.51</v>
      </c>
      <c r="Y12" t="str">
        <f ca="1"/>
        <v>CUST_ID_131</v>
      </c>
      <c r="Z12">
        <f ca="1"/>
        <v>57994.8</v>
      </c>
      <c r="AM12" s="15" t="s">
        <v>25</v>
      </c>
      <c r="AN12" s="7">
        <v>315856.38</v>
      </c>
    </row>
    <row r="13" spans="1:44" x14ac:dyDescent="0.3">
      <c r="N13" s="9" t="s">
        <v>25</v>
      </c>
      <c r="O13" s="7">
        <v>44026.754144999984</v>
      </c>
      <c r="P13" s="7">
        <v>11698.114145000001</v>
      </c>
      <c r="Q13" s="11">
        <f>GETPIVOTDATA("Sum of Profit ('000)",$N$4,"Month","Sep")/GETPIVOTDATA("Sum of Sales ('000)",$N$4,"Month","Sep")</f>
        <v>0.26570466917622015</v>
      </c>
      <c r="S13" s="9" t="s">
        <v>66</v>
      </c>
      <c r="T13" s="10">
        <v>428456.25</v>
      </c>
      <c r="AG13" t="s">
        <v>0</v>
      </c>
      <c r="AH13" t="s">
        <v>310</v>
      </c>
      <c r="AM13" s="15" t="s">
        <v>90</v>
      </c>
      <c r="AN13" s="7">
        <v>224146.36000000002</v>
      </c>
    </row>
    <row r="14" spans="1:44" x14ac:dyDescent="0.3">
      <c r="N14" s="9" t="s">
        <v>90</v>
      </c>
      <c r="O14" s="7">
        <v>37335.500170000007</v>
      </c>
      <c r="P14" s="7">
        <v>7923.3581699999968</v>
      </c>
      <c r="Q14" s="11">
        <f>GETPIVOTDATA("Sum of Profit ('000)",$N$4,"Month","Oct")/GETPIVOTDATA("Sum of Sales ('000)",$N$4,"Month","Oct")</f>
        <v>0.2122204907908696</v>
      </c>
      <c r="S14" s="9" t="s">
        <v>71</v>
      </c>
      <c r="T14" s="10">
        <v>39076.080000000002</v>
      </c>
      <c r="AG14" t="s">
        <v>47</v>
      </c>
      <c r="AH14">
        <v>6283705.1000000006</v>
      </c>
      <c r="AM14" s="15" t="s">
        <v>76</v>
      </c>
      <c r="AN14" s="7">
        <v>31312.53</v>
      </c>
    </row>
    <row r="15" spans="1:44" x14ac:dyDescent="0.3">
      <c r="N15" s="9" t="s">
        <v>76</v>
      </c>
      <c r="O15" s="7">
        <v>44626.19832000001</v>
      </c>
      <c r="P15" s="7">
        <v>15019.602820000013</v>
      </c>
      <c r="Q15" s="11">
        <f>GETPIVOTDATA("Sum of Profit ('000)",$N$4,"Month","Nov")/GETPIVOTDATA("Sum of Sales ('000)",$N$4,"Month","Nov")</f>
        <v>0.3365646948525462</v>
      </c>
      <c r="S15" s="9" t="s">
        <v>75</v>
      </c>
      <c r="T15" s="10">
        <v>353376</v>
      </c>
      <c r="AG15" t="s">
        <v>21</v>
      </c>
      <c r="AH15">
        <v>87207120.035000026</v>
      </c>
      <c r="AM15" s="15" t="s">
        <v>80</v>
      </c>
      <c r="AN15" s="7">
        <v>328075.71999999997</v>
      </c>
    </row>
    <row r="16" spans="1:44" x14ac:dyDescent="0.3">
      <c r="N16" s="9" t="s">
        <v>80</v>
      </c>
      <c r="O16" s="7">
        <v>49603.443335000004</v>
      </c>
      <c r="P16" s="7">
        <v>18147.089835000002</v>
      </c>
      <c r="Q16" s="11">
        <f>GETPIVOTDATA("Sum of Profit ('000)",$N$4,"Month","Dec")/GETPIVOTDATA("Sum of Sales ('000)",$N$4,"Month","Dec")</f>
        <v>0.36584334906837979</v>
      </c>
      <c r="S16" s="9" t="s">
        <v>79</v>
      </c>
      <c r="T16" s="10">
        <v>1425303</v>
      </c>
      <c r="AG16" t="s">
        <v>42</v>
      </c>
      <c r="AH16">
        <v>298153284.16000015</v>
      </c>
      <c r="AM16" s="9">
        <v>2022</v>
      </c>
      <c r="AN16" s="10">
        <v>13015237.750000002</v>
      </c>
    </row>
    <row r="17" spans="19:40" x14ac:dyDescent="0.3">
      <c r="S17" s="9" t="s">
        <v>82</v>
      </c>
      <c r="T17" s="10">
        <v>1033861.25</v>
      </c>
      <c r="AG17" t="s">
        <v>30</v>
      </c>
      <c r="AH17">
        <v>7160215.2650000025</v>
      </c>
      <c r="AM17" s="15" t="s">
        <v>33</v>
      </c>
      <c r="AN17" s="7">
        <v>989375.92999999993</v>
      </c>
    </row>
    <row r="18" spans="19:40" x14ac:dyDescent="0.3">
      <c r="S18" s="9" t="s">
        <v>84</v>
      </c>
      <c r="T18" s="10">
        <v>43462.8</v>
      </c>
      <c r="AG18" t="s">
        <v>38</v>
      </c>
      <c r="AH18">
        <v>90852710.100000083</v>
      </c>
      <c r="AM18" s="15" t="s">
        <v>62</v>
      </c>
      <c r="AN18" s="7">
        <v>607889.98499999999</v>
      </c>
    </row>
    <row r="19" spans="19:40" x14ac:dyDescent="0.3">
      <c r="S19" s="9" t="s">
        <v>86</v>
      </c>
      <c r="T19" s="10">
        <v>1299215</v>
      </c>
      <c r="AM19" s="15" t="s">
        <v>87</v>
      </c>
      <c r="AN19" s="7">
        <v>1045128.38</v>
      </c>
    </row>
    <row r="20" spans="19:40" x14ac:dyDescent="0.3">
      <c r="S20" s="9" t="s">
        <v>89</v>
      </c>
      <c r="T20" s="10">
        <v>1374572.47</v>
      </c>
      <c r="AM20" s="15" t="s">
        <v>72</v>
      </c>
      <c r="AN20" s="7">
        <v>1296628.58</v>
      </c>
    </row>
    <row r="21" spans="19:40" x14ac:dyDescent="0.3">
      <c r="S21" s="9" t="s">
        <v>92</v>
      </c>
      <c r="T21" s="10">
        <v>1029771</v>
      </c>
      <c r="AM21" s="15" t="s">
        <v>109</v>
      </c>
      <c r="AN21" s="7">
        <v>1282178.0250000004</v>
      </c>
    </row>
    <row r="22" spans="19:40" x14ac:dyDescent="0.3">
      <c r="S22" s="9" t="s">
        <v>94</v>
      </c>
      <c r="T22" s="10">
        <v>123624.59999999999</v>
      </c>
      <c r="AM22" s="15" t="s">
        <v>151</v>
      </c>
      <c r="AN22" s="7">
        <v>1026823.74</v>
      </c>
    </row>
    <row r="23" spans="19:40" x14ac:dyDescent="0.3">
      <c r="S23" s="9" t="s">
        <v>98</v>
      </c>
      <c r="T23" s="10">
        <v>32738.85</v>
      </c>
      <c r="U23" s="10">
        <f>MAX(T4)</f>
        <v>0</v>
      </c>
      <c r="V23" s="10">
        <f>MAX(T:T)</f>
        <v>6914619.8400000008</v>
      </c>
      <c r="AM23" s="15" t="s">
        <v>49</v>
      </c>
      <c r="AN23" s="7">
        <v>1485010.96</v>
      </c>
    </row>
    <row r="24" spans="19:40" x14ac:dyDescent="0.3">
      <c r="S24" s="9" t="s">
        <v>100</v>
      </c>
      <c r="T24" s="10">
        <v>1596000</v>
      </c>
      <c r="AM24" s="15" t="s">
        <v>44</v>
      </c>
      <c r="AN24" s="7">
        <v>1266488.1699999997</v>
      </c>
    </row>
    <row r="25" spans="19:40" x14ac:dyDescent="0.3">
      <c r="S25" s="9" t="s">
        <v>102</v>
      </c>
      <c r="T25" s="10">
        <v>1397091.15</v>
      </c>
      <c r="AM25" s="15" t="s">
        <v>25</v>
      </c>
      <c r="AN25" s="7">
        <v>993297.7649999999</v>
      </c>
    </row>
    <row r="26" spans="19:40" x14ac:dyDescent="0.3">
      <c r="S26" s="9" t="s">
        <v>104</v>
      </c>
      <c r="T26" s="10">
        <v>339910</v>
      </c>
      <c r="V26" s="10">
        <f>MIN(T:T)</f>
        <v>18161.400000000001</v>
      </c>
      <c r="AM26" s="15" t="s">
        <v>90</v>
      </c>
      <c r="AN26" s="7">
        <v>502491.80999999982</v>
      </c>
    </row>
    <row r="27" spans="19:40" x14ac:dyDescent="0.3">
      <c r="S27" s="9" t="s">
        <v>106</v>
      </c>
      <c r="T27" s="10">
        <v>1115385</v>
      </c>
      <c r="AM27" s="15" t="s">
        <v>76</v>
      </c>
      <c r="AN27" s="7">
        <v>1271140.2900000003</v>
      </c>
    </row>
    <row r="28" spans="19:40" x14ac:dyDescent="0.3">
      <c r="S28" s="9" t="s">
        <v>108</v>
      </c>
      <c r="T28" s="10">
        <v>1071283.75</v>
      </c>
      <c r="AM28" s="15" t="s">
        <v>80</v>
      </c>
      <c r="AN28" s="7">
        <v>1248784.1150000002</v>
      </c>
    </row>
    <row r="29" spans="19:40" x14ac:dyDescent="0.3">
      <c r="S29" s="9" t="s">
        <v>111</v>
      </c>
      <c r="T29" s="10">
        <v>108600.77999999998</v>
      </c>
      <c r="AM29" s="9">
        <v>2023</v>
      </c>
      <c r="AN29" s="10">
        <v>56226236.359999999</v>
      </c>
    </row>
    <row r="30" spans="19:40" x14ac:dyDescent="0.3">
      <c r="S30" s="9" t="s">
        <v>113</v>
      </c>
      <c r="T30" s="10">
        <v>221537.39999999997</v>
      </c>
      <c r="AM30" s="15" t="s">
        <v>33</v>
      </c>
      <c r="AN30" s="7">
        <v>4858356.7500000019</v>
      </c>
    </row>
    <row r="31" spans="19:40" x14ac:dyDescent="0.3">
      <c r="S31" s="9" t="s">
        <v>115</v>
      </c>
      <c r="T31" s="10">
        <v>2864956.6399999992</v>
      </c>
      <c r="AM31" s="15" t="s">
        <v>62</v>
      </c>
      <c r="AN31" s="7">
        <v>3570800.6500000004</v>
      </c>
    </row>
    <row r="32" spans="19:40" x14ac:dyDescent="0.3">
      <c r="S32" s="9" t="s">
        <v>117</v>
      </c>
      <c r="T32" s="10">
        <v>2838468.32</v>
      </c>
      <c r="AM32" s="15" t="s">
        <v>87</v>
      </c>
      <c r="AN32" s="7">
        <v>745095.22000000032</v>
      </c>
    </row>
    <row r="33" spans="19:40" x14ac:dyDescent="0.3">
      <c r="S33" s="9" t="s">
        <v>119</v>
      </c>
      <c r="T33" s="10">
        <v>437547.5</v>
      </c>
      <c r="AM33" s="15" t="s">
        <v>72</v>
      </c>
      <c r="AN33" s="7">
        <v>6745726.799999998</v>
      </c>
    </row>
    <row r="34" spans="19:40" x14ac:dyDescent="0.3">
      <c r="S34" s="9" t="s">
        <v>121</v>
      </c>
      <c r="T34" s="10">
        <v>672087.5</v>
      </c>
      <c r="AM34" s="15" t="s">
        <v>109</v>
      </c>
      <c r="AN34" s="7">
        <v>3881895.2599999988</v>
      </c>
    </row>
    <row r="35" spans="19:40" x14ac:dyDescent="0.3">
      <c r="S35" s="9" t="s">
        <v>123</v>
      </c>
      <c r="T35" s="10">
        <v>606321.43999999994</v>
      </c>
      <c r="AM35" s="15" t="s">
        <v>151</v>
      </c>
      <c r="AN35" s="7">
        <v>8406643.0199999977</v>
      </c>
    </row>
    <row r="36" spans="19:40" x14ac:dyDescent="0.3">
      <c r="S36" s="9" t="s">
        <v>125</v>
      </c>
      <c r="T36" s="10">
        <v>1081665</v>
      </c>
      <c r="AM36" s="15" t="s">
        <v>49</v>
      </c>
      <c r="AN36" s="7">
        <v>747970.32</v>
      </c>
    </row>
    <row r="37" spans="19:40" x14ac:dyDescent="0.3">
      <c r="S37" s="9" t="s">
        <v>127</v>
      </c>
      <c r="T37" s="10">
        <v>1927678.02</v>
      </c>
      <c r="AM37" s="15" t="s">
        <v>44</v>
      </c>
      <c r="AN37" s="7">
        <v>5673374.1399999997</v>
      </c>
    </row>
    <row r="38" spans="19:40" x14ac:dyDescent="0.3">
      <c r="S38" s="9" t="s">
        <v>129</v>
      </c>
      <c r="T38" s="10">
        <v>1798286.2200000002</v>
      </c>
      <c r="AM38" s="15" t="s">
        <v>25</v>
      </c>
      <c r="AN38" s="7">
        <v>5605383.9699999997</v>
      </c>
    </row>
    <row r="39" spans="19:40" x14ac:dyDescent="0.3">
      <c r="S39" s="9" t="s">
        <v>131</v>
      </c>
      <c r="T39" s="10">
        <v>2179576.75</v>
      </c>
      <c r="AM39" s="15" t="s">
        <v>90</v>
      </c>
      <c r="AN39" s="7">
        <v>1103442.9799999991</v>
      </c>
    </row>
    <row r="40" spans="19:40" x14ac:dyDescent="0.3">
      <c r="S40" s="9" t="s">
        <v>133</v>
      </c>
      <c r="T40" s="10">
        <v>110610.24000000001</v>
      </c>
      <c r="AM40" s="15" t="s">
        <v>76</v>
      </c>
      <c r="AN40" s="7">
        <v>7596110.4400000013</v>
      </c>
    </row>
    <row r="41" spans="19:40" x14ac:dyDescent="0.3">
      <c r="S41" s="9" t="s">
        <v>135</v>
      </c>
      <c r="T41" s="10">
        <v>1791079.27</v>
      </c>
      <c r="AM41" s="15" t="s">
        <v>80</v>
      </c>
      <c r="AN41" s="7">
        <v>7291436.8100000005</v>
      </c>
    </row>
    <row r="42" spans="19:40" x14ac:dyDescent="0.3">
      <c r="S42" s="9" t="s">
        <v>137</v>
      </c>
      <c r="T42" s="10">
        <v>112689.45</v>
      </c>
      <c r="AM42" s="9">
        <v>2024</v>
      </c>
      <c r="AN42" s="10">
        <v>58981281.840000011</v>
      </c>
    </row>
    <row r="43" spans="19:40" x14ac:dyDescent="0.3">
      <c r="S43" s="9" t="s">
        <v>139</v>
      </c>
      <c r="T43" s="10">
        <v>62874</v>
      </c>
      <c r="AM43" s="15" t="s">
        <v>33</v>
      </c>
      <c r="AN43" s="7">
        <v>1616324.6099999999</v>
      </c>
    </row>
    <row r="44" spans="19:40" x14ac:dyDescent="0.3">
      <c r="S44" s="9" t="s">
        <v>141</v>
      </c>
      <c r="T44" s="10">
        <v>3567885.44</v>
      </c>
      <c r="AM44" s="15" t="s">
        <v>62</v>
      </c>
      <c r="AN44" s="7">
        <v>4671959.95</v>
      </c>
    </row>
    <row r="45" spans="19:40" x14ac:dyDescent="0.3">
      <c r="S45" s="9" t="s">
        <v>143</v>
      </c>
      <c r="T45" s="10">
        <v>661621.64999999991</v>
      </c>
      <c r="AM45" s="15" t="s">
        <v>87</v>
      </c>
      <c r="AN45" s="7">
        <v>5111846.7300000004</v>
      </c>
    </row>
    <row r="46" spans="19:40" x14ac:dyDescent="0.3">
      <c r="S46" s="9" t="s">
        <v>145</v>
      </c>
      <c r="T46" s="10">
        <v>1332156.6499999999</v>
      </c>
      <c r="AM46" s="15" t="s">
        <v>72</v>
      </c>
      <c r="AN46" s="7">
        <v>4856882.6800000006</v>
      </c>
    </row>
    <row r="47" spans="19:40" x14ac:dyDescent="0.3">
      <c r="S47" s="9" t="s">
        <v>147</v>
      </c>
      <c r="T47" s="10">
        <v>829859.91</v>
      </c>
      <c r="AM47" s="15" t="s">
        <v>109</v>
      </c>
      <c r="AN47" s="7">
        <v>5144582.93</v>
      </c>
    </row>
    <row r="48" spans="19:40" x14ac:dyDescent="0.3">
      <c r="S48" s="9" t="s">
        <v>149</v>
      </c>
      <c r="T48" s="10">
        <v>134240.4</v>
      </c>
      <c r="AM48" s="15" t="s">
        <v>151</v>
      </c>
      <c r="AN48" s="7">
        <v>2165941.5299999998</v>
      </c>
    </row>
    <row r="49" spans="19:40" x14ac:dyDescent="0.3">
      <c r="S49" s="9" t="s">
        <v>152</v>
      </c>
      <c r="T49" s="10">
        <v>30455.1</v>
      </c>
      <c r="AM49" s="15" t="s">
        <v>49</v>
      </c>
      <c r="AN49" s="7">
        <v>6213864.5500000017</v>
      </c>
    </row>
    <row r="50" spans="19:40" x14ac:dyDescent="0.3">
      <c r="S50" s="9" t="s">
        <v>154</v>
      </c>
      <c r="T50" s="10">
        <v>95234.324999999997</v>
      </c>
      <c r="AM50" s="15" t="s">
        <v>44</v>
      </c>
      <c r="AN50" s="7">
        <v>2923218.3599999994</v>
      </c>
    </row>
    <row r="51" spans="19:40" x14ac:dyDescent="0.3">
      <c r="S51" s="9" t="s">
        <v>156</v>
      </c>
      <c r="T51" s="10">
        <v>2579791.79</v>
      </c>
      <c r="AM51" s="15" t="s">
        <v>25</v>
      </c>
      <c r="AN51" s="7">
        <v>4783623.0100000016</v>
      </c>
    </row>
    <row r="52" spans="19:40" x14ac:dyDescent="0.3">
      <c r="S52" s="9" t="s">
        <v>159</v>
      </c>
      <c r="T52" s="10">
        <v>880929.39999999991</v>
      </c>
      <c r="AM52" s="15" t="s">
        <v>90</v>
      </c>
      <c r="AN52" s="7">
        <v>6093268.4899999993</v>
      </c>
    </row>
    <row r="53" spans="19:40" x14ac:dyDescent="0.3">
      <c r="S53" s="9" t="s">
        <v>161</v>
      </c>
      <c r="T53" s="10">
        <v>664684.34</v>
      </c>
      <c r="AM53" s="15" t="s">
        <v>76</v>
      </c>
      <c r="AN53" s="7">
        <v>6120973.0000000009</v>
      </c>
    </row>
    <row r="54" spans="19:40" x14ac:dyDescent="0.3">
      <c r="S54" s="9" t="s">
        <v>163</v>
      </c>
      <c r="T54" s="10">
        <v>740130</v>
      </c>
      <c r="AM54" s="15" t="s">
        <v>80</v>
      </c>
      <c r="AN54" s="7">
        <v>9278796.0000000019</v>
      </c>
    </row>
    <row r="55" spans="19:40" x14ac:dyDescent="0.3">
      <c r="S55" s="9" t="s">
        <v>165</v>
      </c>
      <c r="T55" s="10">
        <v>1250380</v>
      </c>
    </row>
    <row r="56" spans="19:40" x14ac:dyDescent="0.3">
      <c r="S56" s="9" t="s">
        <v>167</v>
      </c>
      <c r="T56" s="10">
        <v>2532864.6800000002</v>
      </c>
    </row>
    <row r="57" spans="19:40" x14ac:dyDescent="0.3">
      <c r="S57" s="9" t="s">
        <v>169</v>
      </c>
      <c r="T57" s="10">
        <v>379543.75</v>
      </c>
    </row>
    <row r="58" spans="19:40" x14ac:dyDescent="0.3">
      <c r="S58" s="9" t="s">
        <v>171</v>
      </c>
      <c r="T58" s="10">
        <v>2332438.17</v>
      </c>
    </row>
    <row r="59" spans="19:40" x14ac:dyDescent="0.3">
      <c r="S59" s="9" t="s">
        <v>173</v>
      </c>
      <c r="T59" s="10">
        <v>667982.24999999988</v>
      </c>
    </row>
    <row r="60" spans="19:40" x14ac:dyDescent="0.3">
      <c r="S60" s="9" t="s">
        <v>175</v>
      </c>
      <c r="T60" s="10">
        <v>1803191.71</v>
      </c>
    </row>
    <row r="61" spans="19:40" x14ac:dyDescent="0.3">
      <c r="S61" s="9" t="s">
        <v>177</v>
      </c>
      <c r="T61" s="10">
        <v>757341.02999999991</v>
      </c>
    </row>
    <row r="62" spans="19:40" x14ac:dyDescent="0.3">
      <c r="S62" s="9" t="s">
        <v>179</v>
      </c>
      <c r="T62" s="10">
        <v>513497.5</v>
      </c>
    </row>
    <row r="63" spans="19:40" x14ac:dyDescent="0.3">
      <c r="S63" s="9" t="s">
        <v>181</v>
      </c>
      <c r="T63" s="10">
        <v>1140656.7100000002</v>
      </c>
    </row>
    <row r="64" spans="19:40" x14ac:dyDescent="0.3">
      <c r="S64" s="9" t="s">
        <v>183</v>
      </c>
      <c r="T64" s="10">
        <v>165020.04</v>
      </c>
    </row>
    <row r="65" spans="19:20" x14ac:dyDescent="0.3">
      <c r="S65" s="9" t="s">
        <v>184</v>
      </c>
      <c r="T65" s="10">
        <v>1144029</v>
      </c>
    </row>
    <row r="66" spans="19:20" x14ac:dyDescent="0.3">
      <c r="S66" s="9" t="s">
        <v>186</v>
      </c>
      <c r="T66" s="10">
        <v>1257183</v>
      </c>
    </row>
    <row r="67" spans="19:20" x14ac:dyDescent="0.3">
      <c r="S67" s="9" t="s">
        <v>188</v>
      </c>
      <c r="T67" s="10">
        <v>2876940</v>
      </c>
    </row>
    <row r="68" spans="19:20" x14ac:dyDescent="0.3">
      <c r="S68" s="9" t="s">
        <v>190</v>
      </c>
      <c r="T68" s="10">
        <v>1056492.98</v>
      </c>
    </row>
    <row r="69" spans="19:20" x14ac:dyDescent="0.3">
      <c r="S69" s="9" t="s">
        <v>192</v>
      </c>
      <c r="T69" s="10">
        <v>2686041.5</v>
      </c>
    </row>
    <row r="70" spans="19:20" x14ac:dyDescent="0.3">
      <c r="S70" s="9" t="s">
        <v>194</v>
      </c>
      <c r="T70" s="10">
        <v>1713425.85</v>
      </c>
    </row>
    <row r="71" spans="19:20" x14ac:dyDescent="0.3">
      <c r="S71" s="9" t="s">
        <v>196</v>
      </c>
      <c r="T71" s="10">
        <v>97240.560000000012</v>
      </c>
    </row>
    <row r="72" spans="19:20" x14ac:dyDescent="0.3">
      <c r="S72" s="9" t="s">
        <v>198</v>
      </c>
      <c r="T72" s="10">
        <v>497477.5</v>
      </c>
    </row>
    <row r="73" spans="19:20" x14ac:dyDescent="0.3">
      <c r="S73" s="9" t="s">
        <v>200</v>
      </c>
      <c r="T73" s="10">
        <v>1998627</v>
      </c>
    </row>
    <row r="74" spans="19:20" x14ac:dyDescent="0.3">
      <c r="S74" s="9" t="s">
        <v>201</v>
      </c>
      <c r="T74" s="10">
        <v>2326353</v>
      </c>
    </row>
    <row r="75" spans="19:20" x14ac:dyDescent="0.3">
      <c r="S75" s="9" t="s">
        <v>203</v>
      </c>
      <c r="T75" s="10">
        <v>53551.799999999996</v>
      </c>
    </row>
    <row r="76" spans="19:20" x14ac:dyDescent="0.3">
      <c r="S76" s="9" t="s">
        <v>205</v>
      </c>
      <c r="T76" s="10">
        <v>1959650.4900000002</v>
      </c>
    </row>
    <row r="77" spans="19:20" x14ac:dyDescent="0.3">
      <c r="S77" s="9" t="s">
        <v>207</v>
      </c>
      <c r="T77" s="10">
        <v>1273906.25</v>
      </c>
    </row>
    <row r="78" spans="19:20" x14ac:dyDescent="0.3">
      <c r="S78" s="9" t="s">
        <v>209</v>
      </c>
      <c r="T78" s="10">
        <v>1392190.5</v>
      </c>
    </row>
    <row r="79" spans="19:20" x14ac:dyDescent="0.3">
      <c r="S79" s="9" t="s">
        <v>211</v>
      </c>
      <c r="T79" s="10">
        <v>3095841</v>
      </c>
    </row>
    <row r="80" spans="19:20" x14ac:dyDescent="0.3">
      <c r="S80" s="9" t="s">
        <v>213</v>
      </c>
      <c r="T80" s="10">
        <v>32262.6</v>
      </c>
    </row>
    <row r="81" spans="19:20" x14ac:dyDescent="0.3">
      <c r="S81" s="9" t="s">
        <v>215</v>
      </c>
      <c r="T81" s="10">
        <v>18460.32</v>
      </c>
    </row>
    <row r="82" spans="19:20" x14ac:dyDescent="0.3">
      <c r="S82" s="9" t="s">
        <v>217</v>
      </c>
      <c r="T82" s="10">
        <v>1908693</v>
      </c>
    </row>
    <row r="83" spans="19:20" x14ac:dyDescent="0.3">
      <c r="S83" s="9" t="s">
        <v>219</v>
      </c>
      <c r="T83" s="10">
        <v>367282.5</v>
      </c>
    </row>
    <row r="84" spans="19:20" x14ac:dyDescent="0.3">
      <c r="S84" s="9" t="s">
        <v>220</v>
      </c>
      <c r="T84" s="10">
        <v>1208622</v>
      </c>
    </row>
    <row r="85" spans="19:20" x14ac:dyDescent="0.3">
      <c r="S85" s="9" t="s">
        <v>221</v>
      </c>
      <c r="T85" s="10">
        <v>72292.37999999999</v>
      </c>
    </row>
    <row r="86" spans="19:20" x14ac:dyDescent="0.3">
      <c r="S86" s="9" t="s">
        <v>223</v>
      </c>
      <c r="T86" s="10">
        <v>23052.3</v>
      </c>
    </row>
    <row r="87" spans="19:20" x14ac:dyDescent="0.3">
      <c r="S87" s="9" t="s">
        <v>225</v>
      </c>
      <c r="T87" s="10">
        <v>43259.28</v>
      </c>
    </row>
    <row r="88" spans="19:20" x14ac:dyDescent="0.3">
      <c r="S88" s="9" t="s">
        <v>227</v>
      </c>
      <c r="T88" s="10">
        <v>48904.92</v>
      </c>
    </row>
    <row r="89" spans="19:20" x14ac:dyDescent="0.3">
      <c r="S89" s="9" t="s">
        <v>230</v>
      </c>
      <c r="T89" s="10">
        <v>1187520.625</v>
      </c>
    </row>
    <row r="90" spans="19:20" x14ac:dyDescent="0.3">
      <c r="S90" s="9" t="s">
        <v>232</v>
      </c>
      <c r="T90" s="10">
        <v>2293218</v>
      </c>
    </row>
    <row r="91" spans="19:20" x14ac:dyDescent="0.3">
      <c r="S91" s="9" t="s">
        <v>233</v>
      </c>
      <c r="T91" s="10">
        <v>129816.45</v>
      </c>
    </row>
    <row r="92" spans="19:20" x14ac:dyDescent="0.3">
      <c r="S92" s="9" t="s">
        <v>234</v>
      </c>
      <c r="T92" s="10">
        <v>65787.12</v>
      </c>
    </row>
    <row r="93" spans="19:20" x14ac:dyDescent="0.3">
      <c r="S93" s="9" t="s">
        <v>236</v>
      </c>
      <c r="T93" s="10">
        <v>33035.64</v>
      </c>
    </row>
    <row r="94" spans="19:20" x14ac:dyDescent="0.3">
      <c r="S94" s="9" t="s">
        <v>238</v>
      </c>
      <c r="T94" s="10">
        <v>126091.20000000001</v>
      </c>
    </row>
    <row r="95" spans="19:20" x14ac:dyDescent="0.3">
      <c r="S95" s="9" t="s">
        <v>240</v>
      </c>
      <c r="T95" s="10">
        <v>88729.95</v>
      </c>
    </row>
    <row r="96" spans="19:20" x14ac:dyDescent="0.3">
      <c r="S96" s="9" t="s">
        <v>242</v>
      </c>
      <c r="T96" s="10">
        <v>234233.75</v>
      </c>
    </row>
    <row r="97" spans="19:20" x14ac:dyDescent="0.3">
      <c r="S97" s="9" t="s">
        <v>244</v>
      </c>
      <c r="T97" s="10">
        <v>1440996.09</v>
      </c>
    </row>
    <row r="98" spans="19:20" x14ac:dyDescent="0.3">
      <c r="S98" s="9" t="s">
        <v>245</v>
      </c>
      <c r="T98" s="10">
        <v>356716.25</v>
      </c>
    </row>
    <row r="99" spans="19:20" x14ac:dyDescent="0.3">
      <c r="S99" s="9" t="s">
        <v>247</v>
      </c>
      <c r="T99" s="10">
        <v>67177.56</v>
      </c>
    </row>
    <row r="100" spans="19:20" x14ac:dyDescent="0.3">
      <c r="S100" s="9" t="s">
        <v>249</v>
      </c>
      <c r="T100" s="10">
        <v>46264.5</v>
      </c>
    </row>
    <row r="101" spans="19:20" x14ac:dyDescent="0.3">
      <c r="S101" s="9" t="s">
        <v>251</v>
      </c>
      <c r="T101" s="10">
        <v>855165</v>
      </c>
    </row>
    <row r="102" spans="19:20" x14ac:dyDescent="0.3">
      <c r="S102" s="9" t="s">
        <v>253</v>
      </c>
      <c r="T102" s="10">
        <v>51318.96</v>
      </c>
    </row>
    <row r="103" spans="19:20" x14ac:dyDescent="0.3">
      <c r="S103" s="9" t="s">
        <v>254</v>
      </c>
      <c r="T103" s="10">
        <v>1122655.79</v>
      </c>
    </row>
    <row r="104" spans="19:20" x14ac:dyDescent="0.3">
      <c r="S104" s="9" t="s">
        <v>255</v>
      </c>
      <c r="T104" s="10">
        <v>717517.5</v>
      </c>
    </row>
    <row r="105" spans="19:20" x14ac:dyDescent="0.3">
      <c r="S105" s="9" t="s">
        <v>256</v>
      </c>
      <c r="T105" s="10">
        <v>1105027.5</v>
      </c>
    </row>
    <row r="106" spans="19:20" x14ac:dyDescent="0.3">
      <c r="S106" s="9" t="s">
        <v>257</v>
      </c>
      <c r="T106" s="10">
        <v>1010538</v>
      </c>
    </row>
    <row r="107" spans="19:20" x14ac:dyDescent="0.3">
      <c r="S107" s="9" t="s">
        <v>259</v>
      </c>
      <c r="T107" s="10">
        <v>44741.024999999994</v>
      </c>
    </row>
    <row r="108" spans="19:20" x14ac:dyDescent="0.3">
      <c r="S108" s="9" t="s">
        <v>261</v>
      </c>
      <c r="T108" s="10">
        <v>52918.95</v>
      </c>
    </row>
    <row r="109" spans="19:20" x14ac:dyDescent="0.3">
      <c r="S109" s="9" t="s">
        <v>263</v>
      </c>
      <c r="T109" s="10">
        <v>1104828.75</v>
      </c>
    </row>
    <row r="110" spans="19:20" x14ac:dyDescent="0.3">
      <c r="S110" s="9" t="s">
        <v>264</v>
      </c>
      <c r="T110" s="10">
        <v>39432</v>
      </c>
    </row>
    <row r="111" spans="19:20" x14ac:dyDescent="0.3">
      <c r="S111" s="9" t="s">
        <v>265</v>
      </c>
      <c r="T111" s="10">
        <v>32837.699999999997</v>
      </c>
    </row>
    <row r="112" spans="19:20" x14ac:dyDescent="0.3">
      <c r="S112" s="9" t="s">
        <v>267</v>
      </c>
      <c r="T112" s="10">
        <v>76821.75</v>
      </c>
    </row>
    <row r="113" spans="19:20" x14ac:dyDescent="0.3">
      <c r="S113" s="9" t="s">
        <v>268</v>
      </c>
      <c r="T113" s="10">
        <v>23626.799999999999</v>
      </c>
    </row>
    <row r="114" spans="19:20" x14ac:dyDescent="0.3">
      <c r="S114" s="9" t="s">
        <v>269</v>
      </c>
      <c r="T114" s="10">
        <v>55561.32</v>
      </c>
    </row>
    <row r="115" spans="19:20" x14ac:dyDescent="0.3">
      <c r="S115" s="9" t="s">
        <v>270</v>
      </c>
      <c r="T115" s="10">
        <v>45238.8</v>
      </c>
    </row>
    <row r="116" spans="19:20" x14ac:dyDescent="0.3">
      <c r="S116" s="9" t="s">
        <v>271</v>
      </c>
      <c r="T116" s="10">
        <v>127970.24999999999</v>
      </c>
    </row>
    <row r="117" spans="19:20" x14ac:dyDescent="0.3">
      <c r="S117" s="9" t="s">
        <v>272</v>
      </c>
      <c r="T117" s="10">
        <v>18161.400000000001</v>
      </c>
    </row>
    <row r="118" spans="19:20" x14ac:dyDescent="0.3">
      <c r="S118" s="9" t="s">
        <v>273</v>
      </c>
      <c r="T118" s="10">
        <v>60088.68</v>
      </c>
    </row>
    <row r="119" spans="19:20" x14ac:dyDescent="0.3">
      <c r="S119" s="9" t="s">
        <v>274</v>
      </c>
      <c r="T119" s="10">
        <v>865668.75</v>
      </c>
    </row>
    <row r="120" spans="19:20" x14ac:dyDescent="0.3">
      <c r="S120" s="9" t="s">
        <v>275</v>
      </c>
      <c r="T120" s="10">
        <v>2908284</v>
      </c>
    </row>
    <row r="121" spans="19:20" x14ac:dyDescent="0.3">
      <c r="S121" s="9" t="s">
        <v>276</v>
      </c>
      <c r="T121" s="10">
        <v>352536.25</v>
      </c>
    </row>
    <row r="122" spans="19:20" x14ac:dyDescent="0.3">
      <c r="S122" s="9" t="s">
        <v>277</v>
      </c>
      <c r="T122" s="10">
        <v>313211.25</v>
      </c>
    </row>
    <row r="123" spans="19:20" x14ac:dyDescent="0.3">
      <c r="S123" s="9" t="s">
        <v>278</v>
      </c>
      <c r="T123" s="10">
        <v>44145.36</v>
      </c>
    </row>
    <row r="124" spans="19:20" x14ac:dyDescent="0.3">
      <c r="S124" s="9" t="s">
        <v>279</v>
      </c>
      <c r="T124" s="10">
        <v>68634.720000000001</v>
      </c>
    </row>
    <row r="125" spans="19:20" x14ac:dyDescent="0.3">
      <c r="S125" s="9" t="s">
        <v>280</v>
      </c>
      <c r="T125" s="10">
        <v>1464775.5</v>
      </c>
    </row>
    <row r="126" spans="19:20" x14ac:dyDescent="0.3">
      <c r="S126" s="9" t="s">
        <v>281</v>
      </c>
      <c r="T126" s="10">
        <v>965142.5</v>
      </c>
    </row>
    <row r="127" spans="19:20" x14ac:dyDescent="0.3">
      <c r="S127" s="9" t="s">
        <v>282</v>
      </c>
      <c r="T127" s="10">
        <v>33886.44</v>
      </c>
    </row>
    <row r="128" spans="19:20" x14ac:dyDescent="0.3">
      <c r="S128" s="9" t="s">
        <v>283</v>
      </c>
      <c r="T128" s="10">
        <v>28434</v>
      </c>
    </row>
    <row r="129" spans="19:20" x14ac:dyDescent="0.3">
      <c r="S129" s="9" t="s">
        <v>284</v>
      </c>
      <c r="T129" s="10">
        <v>280848.75</v>
      </c>
    </row>
    <row r="130" spans="19:20" x14ac:dyDescent="0.3">
      <c r="S130" s="9" t="s">
        <v>285</v>
      </c>
      <c r="T130" s="10">
        <v>432396</v>
      </c>
    </row>
    <row r="131" spans="19:20" x14ac:dyDescent="0.3">
      <c r="S131" s="9" t="s">
        <v>286</v>
      </c>
      <c r="T131" s="10">
        <v>1317144</v>
      </c>
    </row>
    <row r="132" spans="19:20" x14ac:dyDescent="0.3">
      <c r="S132" s="9" t="s">
        <v>287</v>
      </c>
      <c r="T132" s="10">
        <v>792408</v>
      </c>
    </row>
    <row r="133" spans="19:20" x14ac:dyDescent="0.3">
      <c r="S133" s="9" t="s">
        <v>288</v>
      </c>
      <c r="T133" s="10">
        <v>48264.36</v>
      </c>
    </row>
    <row r="134" spans="19:20" x14ac:dyDescent="0.3">
      <c r="S134" s="9" t="s">
        <v>289</v>
      </c>
      <c r="T134" s="10">
        <v>249012.5</v>
      </c>
    </row>
    <row r="135" spans="19:20" x14ac:dyDescent="0.3">
      <c r="S135" s="9" t="s">
        <v>290</v>
      </c>
      <c r="T135" s="10">
        <v>57994.8</v>
      </c>
    </row>
    <row r="136" spans="19:20" x14ac:dyDescent="0.3">
      <c r="S136" s="9" t="s">
        <v>291</v>
      </c>
      <c r="T136" s="10">
        <v>26199.599999999999</v>
      </c>
    </row>
    <row r="137" spans="19:20" x14ac:dyDescent="0.3">
      <c r="S137" s="9" t="s">
        <v>292</v>
      </c>
      <c r="T137" s="10">
        <v>34315.32</v>
      </c>
    </row>
    <row r="138" spans="19:20" x14ac:dyDescent="0.3">
      <c r="S138" s="9" t="s">
        <v>293</v>
      </c>
      <c r="T138" s="10">
        <v>543015</v>
      </c>
    </row>
    <row r="139" spans="19:20" x14ac:dyDescent="0.3">
      <c r="S139" s="9" t="s">
        <v>294</v>
      </c>
      <c r="T139" s="10">
        <v>18573.75</v>
      </c>
    </row>
    <row r="140" spans="19:20" x14ac:dyDescent="0.3">
      <c r="S140" s="9" t="s">
        <v>295</v>
      </c>
      <c r="T140" s="10">
        <v>62122.35</v>
      </c>
    </row>
    <row r="141" spans="19:20" x14ac:dyDescent="0.3">
      <c r="S141" s="9" t="s">
        <v>296</v>
      </c>
      <c r="T141" s="10">
        <v>60523.65</v>
      </c>
    </row>
    <row r="142" spans="19:20" x14ac:dyDescent="0.3">
      <c r="S142" s="9" t="s">
        <v>297</v>
      </c>
      <c r="T142" s="10">
        <v>392952.5</v>
      </c>
    </row>
    <row r="143" spans="19:20" x14ac:dyDescent="0.3">
      <c r="S143" s="9" t="s">
        <v>298</v>
      </c>
      <c r="T143" s="10">
        <v>49756.649999999994</v>
      </c>
    </row>
    <row r="144" spans="19:20" x14ac:dyDescent="0.3">
      <c r="S144" s="9" t="s">
        <v>299</v>
      </c>
      <c r="T144" s="10">
        <v>22731.300000000003</v>
      </c>
    </row>
    <row r="145" spans="19:20" x14ac:dyDescent="0.3">
      <c r="S145" s="9" t="s">
        <v>300</v>
      </c>
      <c r="T145" s="10">
        <v>733491</v>
      </c>
    </row>
    <row r="146" spans="19:20" x14ac:dyDescent="0.3">
      <c r="S146" s="9" t="s">
        <v>301</v>
      </c>
      <c r="T146" s="10">
        <v>58479.66</v>
      </c>
    </row>
    <row r="147" spans="19:20" x14ac:dyDescent="0.3">
      <c r="S147" s="9" t="s">
        <v>302</v>
      </c>
      <c r="T147" s="10">
        <v>371647.5</v>
      </c>
    </row>
    <row r="148" spans="19:20" x14ac:dyDescent="0.3">
      <c r="S148" s="9" t="s">
        <v>303</v>
      </c>
      <c r="T148" s="10">
        <v>1190898</v>
      </c>
    </row>
    <row r="149" spans="19:20" x14ac:dyDescent="0.3">
      <c r="S149" s="9" t="s">
        <v>304</v>
      </c>
      <c r="T149" s="10">
        <v>62485.8</v>
      </c>
    </row>
    <row r="150" spans="19:20" x14ac:dyDescent="0.3">
      <c r="S150" s="9" t="s">
        <v>305</v>
      </c>
      <c r="T150" s="10">
        <v>684630</v>
      </c>
    </row>
    <row r="151" spans="19:20" x14ac:dyDescent="0.3">
      <c r="S151" s="9" t="s">
        <v>306</v>
      </c>
      <c r="T151" s="10">
        <v>39780.720000000001</v>
      </c>
    </row>
    <row r="152" spans="19:20" x14ac:dyDescent="0.3">
      <c r="S152" s="9" t="s">
        <v>307</v>
      </c>
      <c r="T152" s="10">
        <v>370867.5</v>
      </c>
    </row>
    <row r="153" spans="19:20" x14ac:dyDescent="0.3">
      <c r="S153" s="9" t="s">
        <v>308</v>
      </c>
      <c r="T153" s="10">
        <v>861435</v>
      </c>
    </row>
    <row r="154" spans="19:20" x14ac:dyDescent="0.3">
      <c r="S154" s="9" t="s">
        <v>309</v>
      </c>
      <c r="T154" s="10">
        <v>88198.875</v>
      </c>
    </row>
    <row r="155" spans="19:20" x14ac:dyDescent="0.3">
      <c r="S155" s="9" t="s">
        <v>326</v>
      </c>
      <c r="T155" s="10">
        <v>2657205.77</v>
      </c>
    </row>
    <row r="156" spans="19:20" x14ac:dyDescent="0.3">
      <c r="S156" s="9" t="s">
        <v>328</v>
      </c>
      <c r="T156" s="10">
        <v>4933036.08</v>
      </c>
    </row>
    <row r="157" spans="19:20" x14ac:dyDescent="0.3">
      <c r="S157" s="9" t="s">
        <v>330</v>
      </c>
      <c r="T157" s="10">
        <v>3150324.48</v>
      </c>
    </row>
    <row r="158" spans="19:20" x14ac:dyDescent="0.3">
      <c r="S158" s="9" t="s">
        <v>332</v>
      </c>
      <c r="T158" s="10">
        <v>4937892.53</v>
      </c>
    </row>
    <row r="159" spans="19:20" x14ac:dyDescent="0.3">
      <c r="S159" s="9" t="s">
        <v>334</v>
      </c>
      <c r="T159" s="10">
        <v>706781.94</v>
      </c>
    </row>
    <row r="160" spans="19:20" x14ac:dyDescent="0.3">
      <c r="S160" s="9" t="s">
        <v>336</v>
      </c>
      <c r="T160" s="10">
        <v>3605539.75</v>
      </c>
    </row>
    <row r="161" spans="19:20" x14ac:dyDescent="0.3">
      <c r="S161" s="9" t="s">
        <v>338</v>
      </c>
      <c r="T161" s="10">
        <v>5067042.2200000007</v>
      </c>
    </row>
    <row r="162" spans="19:20" x14ac:dyDescent="0.3">
      <c r="S162" s="9" t="s">
        <v>340</v>
      </c>
      <c r="T162" s="10">
        <v>2027615.2200000002</v>
      </c>
    </row>
    <row r="163" spans="19:20" x14ac:dyDescent="0.3">
      <c r="S163" s="9" t="s">
        <v>342</v>
      </c>
      <c r="T163" s="10">
        <v>1105592.51</v>
      </c>
    </row>
    <row r="164" spans="19:20" x14ac:dyDescent="0.3">
      <c r="S164" s="9" t="s">
        <v>344</v>
      </c>
      <c r="T164" s="10">
        <v>3095098.4299999997</v>
      </c>
    </row>
    <row r="165" spans="19:20" x14ac:dyDescent="0.3">
      <c r="S165" s="9" t="s">
        <v>346</v>
      </c>
      <c r="T165" s="10">
        <v>1905685.73</v>
      </c>
    </row>
    <row r="166" spans="19:20" x14ac:dyDescent="0.3">
      <c r="S166" s="9" t="s">
        <v>348</v>
      </c>
      <c r="T166" s="10">
        <v>3457574.29</v>
      </c>
    </row>
    <row r="167" spans="19:20" x14ac:dyDescent="0.3">
      <c r="S167" s="9" t="s">
        <v>350</v>
      </c>
      <c r="T167" s="10">
        <v>5916725.54</v>
      </c>
    </row>
    <row r="168" spans="19:20" x14ac:dyDescent="0.3">
      <c r="S168" s="9" t="s">
        <v>352</v>
      </c>
      <c r="T168" s="10">
        <v>1697897.94</v>
      </c>
    </row>
    <row r="169" spans="19:20" x14ac:dyDescent="0.3">
      <c r="S169" s="9" t="s">
        <v>354</v>
      </c>
      <c r="T169" s="10">
        <v>6358592.8200000012</v>
      </c>
    </row>
    <row r="170" spans="19:20" x14ac:dyDescent="0.3">
      <c r="S170" s="9" t="s">
        <v>356</v>
      </c>
      <c r="T170" s="10">
        <v>4090010.3299999996</v>
      </c>
    </row>
    <row r="171" spans="19:20" x14ac:dyDescent="0.3">
      <c r="S171" s="9" t="s">
        <v>358</v>
      </c>
      <c r="T171" s="10">
        <v>4200245.1700000009</v>
      </c>
    </row>
    <row r="172" spans="19:20" x14ac:dyDescent="0.3">
      <c r="S172" s="9" t="s">
        <v>360</v>
      </c>
      <c r="T172" s="10">
        <v>930003.46999999986</v>
      </c>
    </row>
    <row r="173" spans="19:20" x14ac:dyDescent="0.3">
      <c r="S173" s="9" t="s">
        <v>362</v>
      </c>
      <c r="T173" s="10">
        <v>1820464.8600000003</v>
      </c>
    </row>
    <row r="174" spans="19:20" x14ac:dyDescent="0.3">
      <c r="S174" s="9" t="s">
        <v>364</v>
      </c>
      <c r="T174" s="10">
        <v>3070530.09</v>
      </c>
    </row>
    <row r="175" spans="19:20" x14ac:dyDescent="0.3">
      <c r="S175" s="9" t="s">
        <v>366</v>
      </c>
      <c r="T175" s="10">
        <v>3474842.2299999995</v>
      </c>
    </row>
    <row r="176" spans="19:20" x14ac:dyDescent="0.3">
      <c r="S176" s="9" t="s">
        <v>368</v>
      </c>
      <c r="T176" s="10">
        <v>2397413.4600000004</v>
      </c>
    </row>
    <row r="177" spans="19:20" x14ac:dyDescent="0.3">
      <c r="S177" s="9" t="s">
        <v>370</v>
      </c>
      <c r="T177" s="10">
        <v>2943603.1</v>
      </c>
    </row>
    <row r="178" spans="19:20" x14ac:dyDescent="0.3">
      <c r="S178" s="9" t="s">
        <v>372</v>
      </c>
      <c r="T178" s="10">
        <v>3674147.5299999993</v>
      </c>
    </row>
    <row r="179" spans="19:20" x14ac:dyDescent="0.3">
      <c r="S179" s="9" t="s">
        <v>374</v>
      </c>
      <c r="T179" s="10">
        <v>2351659.2000000002</v>
      </c>
    </row>
    <row r="180" spans="19:20" x14ac:dyDescent="0.3">
      <c r="S180" s="9" t="s">
        <v>376</v>
      </c>
      <c r="T180" s="10">
        <v>919902.17000000016</v>
      </c>
    </row>
    <row r="181" spans="19:20" x14ac:dyDescent="0.3">
      <c r="S181" s="9" t="s">
        <v>378</v>
      </c>
      <c r="T181" s="10">
        <v>2608234.08</v>
      </c>
    </row>
    <row r="182" spans="19:20" x14ac:dyDescent="0.3">
      <c r="S182" s="9" t="s">
        <v>380</v>
      </c>
      <c r="T182" s="10">
        <v>1290659.75</v>
      </c>
    </row>
    <row r="183" spans="19:20" x14ac:dyDescent="0.3">
      <c r="S183" s="9" t="s">
        <v>382</v>
      </c>
      <c r="T183" s="10">
        <v>2328505.19</v>
      </c>
    </row>
    <row r="184" spans="19:20" x14ac:dyDescent="0.3">
      <c r="S184" s="9" t="s">
        <v>384</v>
      </c>
      <c r="T184" s="10">
        <v>100911.78</v>
      </c>
    </row>
    <row r="185" spans="19:20" x14ac:dyDescent="0.3">
      <c r="S185" s="9" t="s">
        <v>386</v>
      </c>
      <c r="T185" s="10">
        <v>588669.55000000005</v>
      </c>
    </row>
    <row r="186" spans="19:20" x14ac:dyDescent="0.3">
      <c r="S186" s="9" t="s">
        <v>388</v>
      </c>
      <c r="T186" s="10">
        <v>1162564.57</v>
      </c>
    </row>
    <row r="187" spans="19:20" x14ac:dyDescent="0.3">
      <c r="S187" s="9" t="s">
        <v>390</v>
      </c>
      <c r="T187" s="10">
        <v>2813537.45</v>
      </c>
    </row>
    <row r="188" spans="19:20" x14ac:dyDescent="0.3">
      <c r="S188" s="9" t="s">
        <v>392</v>
      </c>
      <c r="T188" s="10">
        <v>3016185.2</v>
      </c>
    </row>
    <row r="189" spans="19:20" x14ac:dyDescent="0.3">
      <c r="S189" s="9" t="s">
        <v>394</v>
      </c>
      <c r="T189" s="10">
        <v>789170.33</v>
      </c>
    </row>
    <row r="190" spans="19:20" x14ac:dyDescent="0.3">
      <c r="S190" s="9" t="s">
        <v>396</v>
      </c>
      <c r="T190" s="10">
        <v>104922.51000000001</v>
      </c>
    </row>
    <row r="191" spans="19:20" x14ac:dyDescent="0.3">
      <c r="S191" s="9" t="s">
        <v>398</v>
      </c>
      <c r="T191" s="10">
        <v>1830834.2</v>
      </c>
    </row>
    <row r="192" spans="19:20" x14ac:dyDescent="0.3">
      <c r="S192" s="9" t="s">
        <v>400</v>
      </c>
      <c r="T192" s="10">
        <v>6914619.8400000008</v>
      </c>
    </row>
    <row r="193" spans="19:20" x14ac:dyDescent="0.3">
      <c r="S193" s="9" t="s">
        <v>402</v>
      </c>
      <c r="T193" s="10">
        <v>3748768.37</v>
      </c>
    </row>
    <row r="194" spans="19:20" x14ac:dyDescent="0.3">
      <c r="S194" s="9" t="s">
        <v>404</v>
      </c>
      <c r="T194" s="10">
        <v>3106990.3999999994</v>
      </c>
    </row>
    <row r="195" spans="19:20" x14ac:dyDescent="0.3">
      <c r="S195" s="9" t="s">
        <v>406</v>
      </c>
      <c r="T195" s="10">
        <v>3662086.89</v>
      </c>
    </row>
    <row r="196" spans="19:20" x14ac:dyDescent="0.3">
      <c r="S196" s="9" t="s">
        <v>408</v>
      </c>
      <c r="T196" s="10">
        <v>2715631.75</v>
      </c>
    </row>
    <row r="197" spans="19:20" x14ac:dyDescent="0.3">
      <c r="S197" s="9" t="s">
        <v>410</v>
      </c>
      <c r="T197" s="10">
        <v>669546.31999999995</v>
      </c>
    </row>
    <row r="198" spans="19:20" x14ac:dyDescent="0.3">
      <c r="S198" s="9" t="s">
        <v>412</v>
      </c>
      <c r="T198" s="10">
        <v>1604109.08</v>
      </c>
    </row>
    <row r="199" spans="19:20" x14ac:dyDescent="0.3">
      <c r="S199" s="9" t="s">
        <v>414</v>
      </c>
      <c r="T199" s="10">
        <v>2792270.9200000004</v>
      </c>
    </row>
    <row r="200" spans="19:20" x14ac:dyDescent="0.3">
      <c r="S200" s="9" t="s">
        <v>416</v>
      </c>
      <c r="T200" s="10">
        <v>4074278.58</v>
      </c>
    </row>
    <row r="201" spans="19:20" x14ac:dyDescent="0.3">
      <c r="S201" s="9" t="s">
        <v>418</v>
      </c>
      <c r="T201" s="10">
        <v>2948357.3200000003</v>
      </c>
    </row>
    <row r="202" spans="19:20" x14ac:dyDescent="0.3">
      <c r="S202" s="9" t="s">
        <v>420</v>
      </c>
      <c r="T202" s="10">
        <v>2028462.2800000003</v>
      </c>
    </row>
    <row r="203" spans="19:20" x14ac:dyDescent="0.3">
      <c r="S203" s="9" t="s">
        <v>422</v>
      </c>
      <c r="T203" s="10">
        <v>3156646.12</v>
      </c>
    </row>
    <row r="204" spans="19:20" x14ac:dyDescent="0.3">
      <c r="S204" s="9" t="s">
        <v>424</v>
      </c>
      <c r="T204" s="10">
        <v>1880633.4799999997</v>
      </c>
    </row>
    <row r="205" spans="19:20" x14ac:dyDescent="0.3">
      <c r="S205" s="9" t="s">
        <v>426</v>
      </c>
      <c r="T205" s="10">
        <v>879474.23</v>
      </c>
    </row>
    <row r="206" spans="19:20" x14ac:dyDescent="0.3">
      <c r="S206" s="9" t="s">
        <v>428</v>
      </c>
      <c r="T206" s="10">
        <v>1558712.15</v>
      </c>
    </row>
    <row r="207" spans="19:20" x14ac:dyDescent="0.3">
      <c r="S207" s="9" t="s">
        <v>430</v>
      </c>
      <c r="T207" s="10">
        <v>2375109.3800000004</v>
      </c>
    </row>
    <row r="208" spans="19:20" x14ac:dyDescent="0.3">
      <c r="S208" s="9" t="s">
        <v>432</v>
      </c>
      <c r="T208" s="10">
        <v>2255561.5699999998</v>
      </c>
    </row>
    <row r="209" spans="19:20" x14ac:dyDescent="0.3">
      <c r="S209" s="9" t="s">
        <v>434</v>
      </c>
      <c r="T209" s="10">
        <v>855055.67</v>
      </c>
    </row>
    <row r="210" spans="19:20" x14ac:dyDescent="0.3">
      <c r="S210" s="9" t="s">
        <v>436</v>
      </c>
      <c r="T210" s="10">
        <v>2151423.15</v>
      </c>
    </row>
    <row r="211" spans="19:20" x14ac:dyDescent="0.3">
      <c r="S211" s="9" t="s">
        <v>438</v>
      </c>
      <c r="T211" s="10">
        <v>970481.13</v>
      </c>
    </row>
    <row r="212" spans="19:20" x14ac:dyDescent="0.3">
      <c r="S212" s="9" t="s">
        <v>440</v>
      </c>
      <c r="T212" s="10">
        <v>2246170.4099999997</v>
      </c>
    </row>
    <row r="213" spans="19:20" x14ac:dyDescent="0.3">
      <c r="S213" s="9" t="s">
        <v>442</v>
      </c>
      <c r="T213" s="10">
        <v>1429021.3</v>
      </c>
    </row>
    <row r="214" spans="19:20" x14ac:dyDescent="0.3">
      <c r="S214" s="9" t="s">
        <v>444</v>
      </c>
      <c r="T214" s="10">
        <v>5399436.3300000001</v>
      </c>
    </row>
    <row r="215" spans="19:20" x14ac:dyDescent="0.3">
      <c r="S215" s="9" t="s">
        <v>446</v>
      </c>
      <c r="T215" s="10">
        <v>2533765.4500000002</v>
      </c>
    </row>
    <row r="216" spans="19:20" x14ac:dyDescent="0.3">
      <c r="S216" s="9" t="s">
        <v>448</v>
      </c>
      <c r="T216" s="10">
        <v>4425179</v>
      </c>
    </row>
    <row r="217" spans="19:20" x14ac:dyDescent="0.3">
      <c r="S217" s="9" t="s">
        <v>450</v>
      </c>
      <c r="T217" s="10">
        <v>2359002.3499999996</v>
      </c>
    </row>
    <row r="218" spans="19:20" x14ac:dyDescent="0.3">
      <c r="S218" s="9" t="s">
        <v>452</v>
      </c>
      <c r="T218" s="10">
        <v>1903512.4899999998</v>
      </c>
    </row>
    <row r="219" spans="19:20" x14ac:dyDescent="0.3">
      <c r="S219" s="9" t="s">
        <v>454</v>
      </c>
      <c r="T219" s="10">
        <v>2179324.58</v>
      </c>
    </row>
    <row r="220" spans="19:20" x14ac:dyDescent="0.3">
      <c r="S220" s="9" t="s">
        <v>456</v>
      </c>
      <c r="T220" s="10">
        <v>398193.48</v>
      </c>
    </row>
    <row r="221" spans="19:20" x14ac:dyDescent="0.3">
      <c r="S221" s="9" t="s">
        <v>458</v>
      </c>
      <c r="T221" s="10">
        <v>2600028.8499999996</v>
      </c>
    </row>
    <row r="222" spans="19:20" x14ac:dyDescent="0.3">
      <c r="S222" s="9" t="s">
        <v>460</v>
      </c>
      <c r="T222" s="10">
        <v>1732432.3599999999</v>
      </c>
    </row>
    <row r="223" spans="19:20" x14ac:dyDescent="0.3">
      <c r="S223" s="9" t="s">
        <v>462</v>
      </c>
      <c r="T223" s="10">
        <v>3217579.67</v>
      </c>
    </row>
    <row r="224" spans="19:20" x14ac:dyDescent="0.3">
      <c r="S224" s="9" t="s">
        <v>464</v>
      </c>
      <c r="T224" s="10">
        <v>3217440.88</v>
      </c>
    </row>
    <row r="225" spans="19:20" x14ac:dyDescent="0.3">
      <c r="S225" s="9" t="s">
        <v>466</v>
      </c>
      <c r="T225" s="10">
        <v>4738355.6399999997</v>
      </c>
    </row>
    <row r="226" spans="19:20" x14ac:dyDescent="0.3">
      <c r="S226" s="9" t="s">
        <v>468</v>
      </c>
      <c r="T226" s="10">
        <v>479856.95</v>
      </c>
    </row>
    <row r="227" spans="19:20" x14ac:dyDescent="0.3">
      <c r="S227" s="9" t="s">
        <v>470</v>
      </c>
      <c r="T227" s="10">
        <v>1791045.0499999998</v>
      </c>
    </row>
    <row r="228" spans="19:20" x14ac:dyDescent="0.3">
      <c r="S228" s="9" t="s">
        <v>472</v>
      </c>
      <c r="T228" s="10">
        <v>3477651.4899999998</v>
      </c>
    </row>
    <row r="229" spans="19:20" x14ac:dyDescent="0.3">
      <c r="S229" s="9" t="s">
        <v>474</v>
      </c>
      <c r="T229" s="10">
        <v>2570344.44</v>
      </c>
    </row>
    <row r="230" spans="19:20" x14ac:dyDescent="0.3">
      <c r="S230" s="9" t="s">
        <v>476</v>
      </c>
      <c r="T230" s="10">
        <v>3192991.54</v>
      </c>
    </row>
    <row r="231" spans="19:20" x14ac:dyDescent="0.3">
      <c r="S231" s="9" t="s">
        <v>478</v>
      </c>
      <c r="T231" s="10">
        <v>2594306.6799999997</v>
      </c>
    </row>
    <row r="232" spans="19:20" x14ac:dyDescent="0.3">
      <c r="S232" s="9" t="s">
        <v>480</v>
      </c>
      <c r="T232" s="10">
        <v>3172668.41</v>
      </c>
    </row>
    <row r="233" spans="19:20" x14ac:dyDescent="0.3">
      <c r="S233" s="9" t="s">
        <v>482</v>
      </c>
      <c r="T233" s="10">
        <v>2336467.17</v>
      </c>
    </row>
    <row r="234" spans="19:20" x14ac:dyDescent="0.3">
      <c r="S234" s="9" t="s">
        <v>484</v>
      </c>
      <c r="T234" s="10">
        <v>3794318.37</v>
      </c>
    </row>
    <row r="235" spans="19:20" x14ac:dyDescent="0.3">
      <c r="S235" s="9" t="s">
        <v>486</v>
      </c>
      <c r="T235" s="10">
        <v>1853527.3199999998</v>
      </c>
    </row>
    <row r="236" spans="19:20" x14ac:dyDescent="0.3">
      <c r="S236" s="9" t="s">
        <v>488</v>
      </c>
      <c r="T236" s="10">
        <v>4230530.41</v>
      </c>
    </row>
    <row r="237" spans="19:20" x14ac:dyDescent="0.3">
      <c r="S237" s="9" t="s">
        <v>490</v>
      </c>
      <c r="T237" s="10">
        <v>2174708.25</v>
      </c>
    </row>
    <row r="238" spans="19:20" x14ac:dyDescent="0.3">
      <c r="S238" s="9" t="s">
        <v>492</v>
      </c>
      <c r="T238" s="10">
        <v>1791381.29</v>
      </c>
    </row>
    <row r="239" spans="19:20" x14ac:dyDescent="0.3">
      <c r="S239" s="9" t="s">
        <v>494</v>
      </c>
      <c r="T239" s="10">
        <v>727665.5</v>
      </c>
    </row>
    <row r="240" spans="19:20" x14ac:dyDescent="0.3">
      <c r="S240" s="9" t="s">
        <v>496</v>
      </c>
      <c r="T240" s="10">
        <v>1732735.2199999997</v>
      </c>
    </row>
    <row r="241" spans="19:20" x14ac:dyDescent="0.3">
      <c r="S241" s="9" t="s">
        <v>498</v>
      </c>
      <c r="T241" s="10">
        <v>4465781.7999999989</v>
      </c>
    </row>
    <row r="242" spans="19:20" x14ac:dyDescent="0.3">
      <c r="S242" s="9" t="s">
        <v>500</v>
      </c>
      <c r="T242" s="10">
        <v>1349801.8499999999</v>
      </c>
    </row>
    <row r="243" spans="19:20" x14ac:dyDescent="0.3">
      <c r="S243" s="9" t="s">
        <v>502</v>
      </c>
      <c r="T243" s="10">
        <v>2417867.4</v>
      </c>
    </row>
    <row r="244" spans="19:20" x14ac:dyDescent="0.3">
      <c r="S244" s="9" t="s">
        <v>504</v>
      </c>
      <c r="T244" s="10">
        <v>2062729.99</v>
      </c>
    </row>
    <row r="245" spans="19:20" x14ac:dyDescent="0.3">
      <c r="S245" s="9" t="s">
        <v>506</v>
      </c>
      <c r="T245" s="10">
        <v>1481668.2</v>
      </c>
    </row>
    <row r="246" spans="19:20" x14ac:dyDescent="0.3">
      <c r="S246" s="9" t="s">
        <v>508</v>
      </c>
      <c r="T246" s="10">
        <v>1789820.2200000002</v>
      </c>
    </row>
    <row r="247" spans="19:20" x14ac:dyDescent="0.3">
      <c r="S247" s="9" t="s">
        <v>510</v>
      </c>
      <c r="T247" s="10">
        <v>2807040.6300000004</v>
      </c>
    </row>
    <row r="248" spans="19:20" x14ac:dyDescent="0.3">
      <c r="S248" s="9" t="s">
        <v>512</v>
      </c>
      <c r="T248" s="10">
        <v>2810510.38</v>
      </c>
    </row>
    <row r="249" spans="19:20" x14ac:dyDescent="0.3">
      <c r="S249" s="9" t="s">
        <v>514</v>
      </c>
      <c r="T249" s="10">
        <v>2651183.5499999998</v>
      </c>
    </row>
    <row r="250" spans="19:20" x14ac:dyDescent="0.3">
      <c r="S250" s="9" t="s">
        <v>516</v>
      </c>
      <c r="T250" s="10">
        <v>3255735.2499999995</v>
      </c>
    </row>
    <row r="251" spans="19:20" x14ac:dyDescent="0.3">
      <c r="S251" s="9" t="s">
        <v>518</v>
      </c>
      <c r="T251" s="10">
        <v>2922500.65</v>
      </c>
    </row>
    <row r="252" spans="19:20" x14ac:dyDescent="0.3">
      <c r="S252" s="9" t="s">
        <v>520</v>
      </c>
      <c r="T252" s="10">
        <v>2800810.65</v>
      </c>
    </row>
    <row r="253" spans="19:20" x14ac:dyDescent="0.3">
      <c r="S253" s="9" t="s">
        <v>522</v>
      </c>
      <c r="T253" s="10">
        <v>1906868.96</v>
      </c>
    </row>
    <row r="254" spans="19:20" x14ac:dyDescent="0.3">
      <c r="S254" s="9" t="s">
        <v>524</v>
      </c>
      <c r="T254" s="10">
        <v>3362521.1400000006</v>
      </c>
    </row>
    <row r="255" spans="19:20" x14ac:dyDescent="0.3">
      <c r="S255" s="9" t="s">
        <v>526</v>
      </c>
      <c r="T255" s="10">
        <v>6331473.8000000007</v>
      </c>
    </row>
    <row r="256" spans="19:20" x14ac:dyDescent="0.3">
      <c r="S256" s="9" t="s">
        <v>528</v>
      </c>
      <c r="T256" s="10">
        <v>1410904.4900000002</v>
      </c>
    </row>
    <row r="257" spans="19:20" x14ac:dyDescent="0.3">
      <c r="S257" s="9" t="s">
        <v>530</v>
      </c>
      <c r="T257" s="10">
        <v>1910062.21</v>
      </c>
    </row>
    <row r="258" spans="19:20" x14ac:dyDescent="0.3">
      <c r="S258" s="9" t="s">
        <v>532</v>
      </c>
      <c r="T258" s="10">
        <v>3578607.5799999996</v>
      </c>
    </row>
    <row r="259" spans="19:20" x14ac:dyDescent="0.3">
      <c r="S259" s="9" t="s">
        <v>534</v>
      </c>
      <c r="T259" s="10">
        <v>1293723.82</v>
      </c>
    </row>
    <row r="260" spans="19:20" x14ac:dyDescent="0.3">
      <c r="S260" s="9" t="s">
        <v>536</v>
      </c>
      <c r="T260" s="10">
        <v>3521234.8899999997</v>
      </c>
    </row>
    <row r="261" spans="19:20" x14ac:dyDescent="0.3">
      <c r="S261" s="9" t="s">
        <v>538</v>
      </c>
      <c r="T261" s="10">
        <v>2999081.15</v>
      </c>
    </row>
    <row r="262" spans="19:20" x14ac:dyDescent="0.3">
      <c r="S262" s="9" t="s">
        <v>540</v>
      </c>
      <c r="T262" s="10">
        <v>3024405.0999999996</v>
      </c>
    </row>
    <row r="263" spans="19:20" x14ac:dyDescent="0.3">
      <c r="S263" s="9" t="s">
        <v>542</v>
      </c>
      <c r="T263" s="10">
        <v>1050122.27</v>
      </c>
    </row>
    <row r="264" spans="19:20" x14ac:dyDescent="0.3">
      <c r="S264" s="9" t="s">
        <v>544</v>
      </c>
      <c r="T264" s="10">
        <v>1588809.68</v>
      </c>
    </row>
    <row r="265" spans="19:20" x14ac:dyDescent="0.3">
      <c r="S265" s="9" t="s">
        <v>546</v>
      </c>
      <c r="T265" s="10">
        <v>4483205.6400000006</v>
      </c>
    </row>
    <row r="266" spans="19:20" x14ac:dyDescent="0.3">
      <c r="S266" s="9" t="s">
        <v>548</v>
      </c>
      <c r="T266" s="10">
        <v>3470780.78</v>
      </c>
    </row>
    <row r="267" spans="19:20" x14ac:dyDescent="0.3">
      <c r="S267" s="9" t="s">
        <v>550</v>
      </c>
      <c r="T267" s="10">
        <v>1603747.94</v>
      </c>
    </row>
    <row r="268" spans="19:20" x14ac:dyDescent="0.3">
      <c r="S268" s="9" t="s">
        <v>552</v>
      </c>
      <c r="T268" s="10">
        <v>3035260.2</v>
      </c>
    </row>
    <row r="269" spans="19:20" x14ac:dyDescent="0.3">
      <c r="S269" s="9" t="s">
        <v>554</v>
      </c>
      <c r="T269" s="10">
        <v>5918761.0499999998</v>
      </c>
    </row>
    <row r="270" spans="19:20" x14ac:dyDescent="0.3">
      <c r="S270" s="9" t="s">
        <v>556</v>
      </c>
      <c r="T270" s="10">
        <v>3558118.0500000003</v>
      </c>
    </row>
    <row r="271" spans="19:20" x14ac:dyDescent="0.3">
      <c r="S271" s="9" t="s">
        <v>558</v>
      </c>
      <c r="T271" s="10">
        <v>1081705.69</v>
      </c>
    </row>
    <row r="272" spans="19:20" x14ac:dyDescent="0.3">
      <c r="S272" s="9" t="s">
        <v>560</v>
      </c>
      <c r="T272" s="10">
        <v>3138055.91</v>
      </c>
    </row>
    <row r="273" spans="19:20" x14ac:dyDescent="0.3">
      <c r="S273" s="9" t="s">
        <v>562</v>
      </c>
      <c r="T273" s="10">
        <v>1817136.96</v>
      </c>
    </row>
    <row r="274" spans="19:20" x14ac:dyDescent="0.3">
      <c r="S274" s="9" t="s">
        <v>564</v>
      </c>
      <c r="T274" s="10">
        <v>1813947.0399999998</v>
      </c>
    </row>
    <row r="275" spans="19:20" x14ac:dyDescent="0.3">
      <c r="S275" s="9" t="s">
        <v>566</v>
      </c>
      <c r="T275" s="10">
        <v>550526.02</v>
      </c>
    </row>
    <row r="276" spans="19:20" x14ac:dyDescent="0.3">
      <c r="S276" s="9" t="s">
        <v>568</v>
      </c>
      <c r="T276" s="10">
        <v>1781303.9500000002</v>
      </c>
    </row>
    <row r="277" spans="19:20" x14ac:dyDescent="0.3">
      <c r="S277" s="9" t="s">
        <v>570</v>
      </c>
      <c r="T277" s="10">
        <v>956402.79999999993</v>
      </c>
    </row>
    <row r="278" spans="19:20" x14ac:dyDescent="0.3">
      <c r="S278" s="9" t="s">
        <v>572</v>
      </c>
      <c r="T278" s="10">
        <v>788626.25</v>
      </c>
    </row>
    <row r="279" spans="19:20" x14ac:dyDescent="0.3">
      <c r="S279" s="9" t="s">
        <v>574</v>
      </c>
      <c r="T279" s="10">
        <v>2025809.03</v>
      </c>
    </row>
    <row r="280" spans="19:20" x14ac:dyDescent="0.3">
      <c r="S280" s="9" t="s">
        <v>576</v>
      </c>
      <c r="T280" s="10">
        <v>1973082.4</v>
      </c>
    </row>
    <row r="281" spans="19:20" x14ac:dyDescent="0.3">
      <c r="S281" s="9" t="s">
        <v>578</v>
      </c>
      <c r="T281" s="10">
        <v>1893434.5599999998</v>
      </c>
    </row>
    <row r="282" spans="19:20" x14ac:dyDescent="0.3">
      <c r="S282" s="9" t="s">
        <v>580</v>
      </c>
      <c r="T282" s="10">
        <v>1538576.41</v>
      </c>
    </row>
    <row r="283" spans="19:20" x14ac:dyDescent="0.3">
      <c r="S283" s="9" t="s">
        <v>582</v>
      </c>
      <c r="T283" s="10">
        <v>2095983.95</v>
      </c>
    </row>
    <row r="284" spans="19:20" x14ac:dyDescent="0.3">
      <c r="S284" s="9" t="s">
        <v>584</v>
      </c>
      <c r="T284" s="10">
        <v>1156634.93</v>
      </c>
    </row>
    <row r="285" spans="19:20" x14ac:dyDescent="0.3">
      <c r="S285" s="9" t="s">
        <v>586</v>
      </c>
      <c r="T285" s="10">
        <v>3985674.31</v>
      </c>
    </row>
    <row r="286" spans="19:20" x14ac:dyDescent="0.3">
      <c r="S286" s="9" t="s">
        <v>588</v>
      </c>
      <c r="T286" s="10">
        <v>1665504.9</v>
      </c>
    </row>
    <row r="287" spans="19:20" x14ac:dyDescent="0.3">
      <c r="S287" s="9" t="s">
        <v>590</v>
      </c>
      <c r="T287" s="10">
        <v>3762023.49</v>
      </c>
    </row>
    <row r="288" spans="19:20" x14ac:dyDescent="0.3">
      <c r="S288" s="9" t="s">
        <v>592</v>
      </c>
      <c r="T288" s="10">
        <v>3862868.18</v>
      </c>
    </row>
    <row r="289" spans="19:20" x14ac:dyDescent="0.3">
      <c r="S289" s="9" t="s">
        <v>594</v>
      </c>
      <c r="T289" s="10">
        <v>3464141.62</v>
      </c>
    </row>
    <row r="290" spans="19:20" x14ac:dyDescent="0.3">
      <c r="S290" s="9" t="s">
        <v>596</v>
      </c>
      <c r="T290" s="10">
        <v>1729954</v>
      </c>
    </row>
    <row r="291" spans="19:20" x14ac:dyDescent="0.3">
      <c r="S291" s="9" t="s">
        <v>598</v>
      </c>
      <c r="T291" s="10">
        <v>2641396.84</v>
      </c>
    </row>
    <row r="292" spans="19:20" x14ac:dyDescent="0.3">
      <c r="S292" s="9" t="s">
        <v>600</v>
      </c>
      <c r="T292" s="10">
        <v>2109795.08</v>
      </c>
    </row>
    <row r="293" spans="19:20" x14ac:dyDescent="0.3">
      <c r="S293" s="9" t="s">
        <v>602</v>
      </c>
      <c r="T293" s="10">
        <v>1721963.53</v>
      </c>
    </row>
    <row r="294" spans="19:20" x14ac:dyDescent="0.3">
      <c r="S294" s="9" t="s">
        <v>604</v>
      </c>
      <c r="T294" s="10">
        <v>881531.75</v>
      </c>
    </row>
    <row r="295" spans="19:20" x14ac:dyDescent="0.3">
      <c r="S295" s="9" t="s">
        <v>606</v>
      </c>
      <c r="T295" s="10">
        <v>312234.39</v>
      </c>
    </row>
    <row r="296" spans="19:20" x14ac:dyDescent="0.3">
      <c r="S296" s="9" t="s">
        <v>608</v>
      </c>
      <c r="T296" s="10">
        <v>3202575.1900000004</v>
      </c>
    </row>
    <row r="297" spans="19:20" x14ac:dyDescent="0.3">
      <c r="S297" s="9" t="s">
        <v>610</v>
      </c>
      <c r="T297" s="10">
        <v>2005797.93</v>
      </c>
    </row>
    <row r="298" spans="19:20" x14ac:dyDescent="0.3">
      <c r="S298" s="9" t="s">
        <v>612</v>
      </c>
      <c r="T298" s="10">
        <v>771955.65</v>
      </c>
    </row>
    <row r="299" spans="19:20" x14ac:dyDescent="0.3">
      <c r="S299" s="9" t="s">
        <v>614</v>
      </c>
      <c r="T299" s="10">
        <v>2378798.2400000002</v>
      </c>
    </row>
    <row r="300" spans="19:20" x14ac:dyDescent="0.3">
      <c r="S300" s="9" t="s">
        <v>616</v>
      </c>
      <c r="T300" s="10">
        <v>3745773.17</v>
      </c>
    </row>
    <row r="301" spans="19:20" x14ac:dyDescent="0.3">
      <c r="S301" s="9" t="s">
        <v>618</v>
      </c>
      <c r="T301" s="10">
        <v>2091237.54</v>
      </c>
    </row>
    <row r="302" spans="19:20" x14ac:dyDescent="0.3">
      <c r="S302" s="9" t="s">
        <v>620</v>
      </c>
      <c r="T302" s="10">
        <v>808187.95000000007</v>
      </c>
    </row>
    <row r="303" spans="19:20" x14ac:dyDescent="0.3">
      <c r="S303" s="9" t="s">
        <v>622</v>
      </c>
      <c r="T303" s="10">
        <v>214626.9</v>
      </c>
    </row>
    <row r="304" spans="19:20" x14ac:dyDescent="0.3">
      <c r="S304" s="9" t="s">
        <v>624</v>
      </c>
      <c r="T304" s="10">
        <v>322797.53999999998</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4097" r:id="rId11" name="Scroll Bar 1">
              <controlPr locked="0" defaultSize="0" autoPict="0">
                <anchor moveWithCells="1">
                  <from>
                    <xdr:col>21</xdr:col>
                    <xdr:colOff>129540</xdr:colOff>
                    <xdr:row>6</xdr:row>
                    <xdr:rowOff>129540</xdr:rowOff>
                  </from>
                  <to>
                    <xdr:col>21</xdr:col>
                    <xdr:colOff>556260</xdr:colOff>
                    <xdr:row>18</xdr:row>
                    <xdr:rowOff>175260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F10D-B5A9-46DA-99D4-09AC04E1B185}">
  <dimension ref="A12"/>
  <sheetViews>
    <sheetView showGridLines="0" showRowColHeaders="0" tabSelected="1" zoomScale="120" zoomScaleNormal="120" workbookViewId="0">
      <selection activeCell="V26" sqref="V26"/>
    </sheetView>
  </sheetViews>
  <sheetFormatPr defaultRowHeight="14.4" x14ac:dyDescent="0.3"/>
  <sheetData>
    <row r="12" ht="13.2" customHeight="1"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13</xdr:col>
                    <xdr:colOff>449580</xdr:colOff>
                    <xdr:row>17</xdr:row>
                    <xdr:rowOff>167640</xdr:rowOff>
                  </from>
                  <to>
                    <xdr:col>14</xdr:col>
                    <xdr:colOff>266700</xdr:colOff>
                    <xdr:row>26</xdr:row>
                    <xdr:rowOff>114300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BCD1-54E4-4179-8A0C-48149E0B3840}">
  <dimension ref="A1"/>
  <sheetViews>
    <sheetView zoomScale="91" workbookViewId="0">
      <selection activeCell="AF28" sqref="AF28"/>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13</xdr:col>
                    <xdr:colOff>434340</xdr:colOff>
                    <xdr:row>18</xdr:row>
                    <xdr:rowOff>83820</xdr:rowOff>
                  </from>
                  <to>
                    <xdr:col>14</xdr:col>
                    <xdr:colOff>243840</xdr:colOff>
                    <xdr:row>27</xdr:row>
                    <xdr:rowOff>38100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Data</vt:lpstr>
      <vt:lpstr>Detail1</vt:lpstr>
      <vt:lpstr>SunBurst</vt:lpstr>
      <vt:lpstr>pivot table</vt:lpstr>
      <vt:lpstr>dashbord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Yashwanth Reddy</cp:lastModifiedBy>
  <dcterms:created xsi:type="dcterms:W3CDTF">2024-01-17T04:19:05Z</dcterms:created>
  <dcterms:modified xsi:type="dcterms:W3CDTF">2025-04-22T07:59:39Z</dcterms:modified>
</cp:coreProperties>
</file>