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ring 2025\MWAI\Project\Submission_May_07\"/>
    </mc:Choice>
  </mc:AlternateContent>
  <xr:revisionPtr revIDLastSave="0" documentId="8_{CEF74AC3-4462-4897-9EDB-A9136937949C}" xr6:coauthVersionLast="47" xr6:coauthVersionMax="47" xr10:uidLastSave="{00000000-0000-0000-0000-000000000000}"/>
  <bookViews>
    <workbookView xWindow="-110" yWindow="-110" windowWidth="19420" windowHeight="11500" tabRatio="824" firstSheet="4" activeTab="4" xr2:uid="{BD24E89D-4A49-4481-BEE4-A6378C316678}"/>
  </bookViews>
  <sheets>
    <sheet name="Revenue_Waterfall" sheetId="2" r:id="rId1"/>
    <sheet name="Revenue &amp; AOV" sheetId="3" r:id="rId2"/>
    <sheet name="Bounce Rate &amp; Cart Adds" sheetId="6" r:id="rId3"/>
    <sheet name="Conversion Rate" sheetId="4" r:id="rId4"/>
    <sheet name="Engagement Metric" sheetId="8" r:id="rId5"/>
  </sheets>
  <definedNames>
    <definedName name="_xlchart.v1.0" hidden="1">Revenue_Waterfall!$B$11:$B$15</definedName>
    <definedName name="_xlchart.v1.1" hidden="1">Revenue_Waterfall!$C$11:$C$15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6" l="1"/>
  <c r="C52" i="6"/>
  <c r="H51" i="6"/>
  <c r="C51" i="6"/>
  <c r="H50" i="6"/>
  <c r="C50" i="6"/>
  <c r="H49" i="6"/>
  <c r="C49" i="6"/>
  <c r="H48" i="6"/>
  <c r="C48" i="6"/>
  <c r="B5" i="6" l="1"/>
  <c r="G23" i="4" l="1"/>
  <c r="D23" i="4"/>
  <c r="G22" i="4"/>
  <c r="D22" i="4"/>
  <c r="G21" i="4"/>
  <c r="D21" i="4"/>
  <c r="G20" i="4"/>
  <c r="D20" i="4"/>
  <c r="C52" i="3"/>
  <c r="B52" i="3"/>
  <c r="E51" i="3"/>
  <c r="E50" i="3"/>
  <c r="E49" i="3"/>
  <c r="C25" i="3"/>
  <c r="B25" i="3"/>
  <c r="E24" i="3"/>
  <c r="E23" i="3"/>
  <c r="E22" i="3"/>
  <c r="C15" i="2" l="1"/>
  <c r="C11" i="2"/>
  <c r="F6" i="2"/>
  <c r="H6" i="2" s="1"/>
  <c r="E6" i="2"/>
  <c r="D5" i="2"/>
  <c r="F5" i="2" s="1"/>
  <c r="H5" i="2" s="1"/>
  <c r="C5" i="2"/>
  <c r="F4" i="2"/>
  <c r="H4" i="2" s="1"/>
  <c r="E4" i="2"/>
  <c r="F3" i="2"/>
  <c r="E3" i="2"/>
  <c r="H8" i="2" l="1"/>
  <c r="I4" i="2"/>
  <c r="K4" i="2" s="1"/>
  <c r="I5" i="2"/>
  <c r="K5" i="2" s="1"/>
  <c r="C13" i="2" s="1"/>
  <c r="I6" i="2"/>
  <c r="K6" i="2" s="1"/>
  <c r="C14" i="2" s="1"/>
  <c r="E5" i="2"/>
  <c r="C12" i="2" l="1"/>
  <c r="K8" i="2"/>
</calcChain>
</file>

<file path=xl/sharedStrings.xml><?xml version="1.0" encoding="utf-8"?>
<sst xmlns="http://schemas.openxmlformats.org/spreadsheetml/2006/main" count="123" uniqueCount="89">
  <si>
    <t>% vs LY</t>
  </si>
  <si>
    <t># vs LY</t>
  </si>
  <si>
    <t>Metric Change Impact</t>
  </si>
  <si>
    <t>ratio</t>
  </si>
  <si>
    <t>adjusted impact</t>
  </si>
  <si>
    <t>revenue</t>
  </si>
  <si>
    <t>sessions</t>
  </si>
  <si>
    <t>conversion</t>
  </si>
  <si>
    <t>aov (avg purchase revenue)</t>
  </si>
  <si>
    <t>Sum</t>
  </si>
  <si>
    <t>Revenue LY</t>
  </si>
  <si>
    <t>Sessions</t>
  </si>
  <si>
    <t>Conversion</t>
  </si>
  <si>
    <t>AOV</t>
  </si>
  <si>
    <t>Revenue TY</t>
  </si>
  <si>
    <t>Total Revenue (DEC 24 vs JAN 25)</t>
  </si>
  <si>
    <t>Revenue</t>
  </si>
  <si>
    <t>Revenue by Device Category</t>
  </si>
  <si>
    <t>Revenue % Change (Dec 24 vs Jan 25)</t>
  </si>
  <si>
    <t>Desktop</t>
  </si>
  <si>
    <t>Mobile</t>
  </si>
  <si>
    <t>Tablet</t>
  </si>
  <si>
    <t>Total</t>
  </si>
  <si>
    <t>Revenue by Customer Type</t>
  </si>
  <si>
    <t>Returning</t>
  </si>
  <si>
    <t>New</t>
  </si>
  <si>
    <t>Not Set</t>
  </si>
  <si>
    <t>AOV For Dec 24 vs Jan 25</t>
  </si>
  <si>
    <t>AOV by Device Category</t>
  </si>
  <si>
    <t>Bounce Rate</t>
  </si>
  <si>
    <t>% change</t>
  </si>
  <si>
    <t>Bounce rate by Browser</t>
  </si>
  <si>
    <t>Browser</t>
  </si>
  <si>
    <t>Safari</t>
  </si>
  <si>
    <t>Firefox</t>
  </si>
  <si>
    <t>Chrome</t>
  </si>
  <si>
    <t>Opera</t>
  </si>
  <si>
    <t>UC Browser</t>
  </si>
  <si>
    <t>Top 5 Cart Addition by Item Name</t>
  </si>
  <si>
    <t>Item Name</t>
  </si>
  <si>
    <t xml:space="preserve">Cart Additions </t>
  </si>
  <si>
    <t>% of Total</t>
  </si>
  <si>
    <t>Android Classic Collectible</t>
  </si>
  <si>
    <t>Google Sticker</t>
  </si>
  <si>
    <t>Chrome Dino Collectible Figurines</t>
  </si>
  <si>
    <t>Android Classic Plushie</t>
  </si>
  <si>
    <t>Google Navy Bike Cap</t>
  </si>
  <si>
    <t>Google Bamboo Lid Recycled Bottle</t>
  </si>
  <si>
    <t>Chrome Dino Floating Pen</t>
  </si>
  <si>
    <t>Google Classic Black Cap</t>
  </si>
  <si>
    <t>Google Large Standard Journal Grey</t>
  </si>
  <si>
    <t>Google Pen Red</t>
  </si>
  <si>
    <t>Bounce rate by Device Category</t>
  </si>
  <si>
    <t>Device category</t>
  </si>
  <si>
    <t>smart tv</t>
  </si>
  <si>
    <t>tablet</t>
  </si>
  <si>
    <t>mobile</t>
  </si>
  <si>
    <t>desktop</t>
  </si>
  <si>
    <t>Bounce rate by Age Category</t>
  </si>
  <si>
    <t>Age</t>
  </si>
  <si>
    <t>65+</t>
  </si>
  <si>
    <t>unknown</t>
  </si>
  <si>
    <t>55-64</t>
  </si>
  <si>
    <t>18-24</t>
  </si>
  <si>
    <t>35-44</t>
  </si>
  <si>
    <t>45-54</t>
  </si>
  <si>
    <t>25-34</t>
  </si>
  <si>
    <t>Purchase conversion rate by device category</t>
  </si>
  <si>
    <t>Purchase Conversion Rate</t>
  </si>
  <si>
    <t>Estimated Number of Purchases (Conversion)</t>
  </si>
  <si>
    <t>Purchase conversion</t>
  </si>
  <si>
    <t>Comparison of Engagement rate for default channel group</t>
  </si>
  <si>
    <t>Default channel group</t>
  </si>
  <si>
    <t>Engagement rate</t>
  </si>
  <si>
    <t>Paid Other</t>
  </si>
  <si>
    <t>Organic Video</t>
  </si>
  <si>
    <t>Organic Social</t>
  </si>
  <si>
    <t>Email</t>
  </si>
  <si>
    <t>Organic Search</t>
  </si>
  <si>
    <t>Referral</t>
  </si>
  <si>
    <t>Organic Shopping</t>
  </si>
  <si>
    <t>Paid Search</t>
  </si>
  <si>
    <t>Comparison of Promotion views</t>
  </si>
  <si>
    <t>Comparison of Promotion score</t>
  </si>
  <si>
    <t xml:space="preserve">Comparison of itemspurchasedperitemview for item name between two time periods </t>
  </si>
  <si>
    <t>Comparison of itemspurchasedperinterview rate</t>
  </si>
  <si>
    <t>Comparison of first time user purchasers rate</t>
  </si>
  <si>
    <t>Comparison of first time users purchasers rate for organic video traffic, paid search traffic and US users  for promotion</t>
  </si>
  <si>
    <t>Comparison of user path flow for  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</si>
</sst>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_-[$$-409]* #,##0.00_ ;_-[$$-409]* \-#,##0.00\ ;_-[$$-409]* &quot;-&quot;??_ ;_-@_ "/>
    <numFmt numFmtId="167" formatCode="_([$$-409]* #,##0.00_);_([$$-409]* \(#,##0.00\);_([$$-409]* &quot;-&quot;??_);_(@_)"/>
    <numFmt numFmtId="168" formatCode="0.00000%"/>
    <numFmt numFmtId="169" formatCode="0.00000"/>
    <numFmt numFmtId="170" formatCode="0.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rgb="FF181818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222222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"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44" fontId="0" fillId="0" borderId="0" xfId="2" applyFont="1"/>
    <xf numFmtId="0" fontId="4" fillId="0" borderId="0" xfId="0" applyFont="1"/>
    <xf numFmtId="10" fontId="4" fillId="0" borderId="1" xfId="1" applyNumberFormat="1" applyFont="1" applyBorder="1"/>
    <xf numFmtId="0" fontId="4" fillId="0" borderId="1" xfId="0" applyFont="1" applyBorder="1"/>
    <xf numFmtId="0" fontId="5" fillId="0" borderId="0" xfId="0" applyFont="1"/>
    <xf numFmtId="44" fontId="5" fillId="0" borderId="1" xfId="2" applyFont="1" applyBorder="1"/>
    <xf numFmtId="10" fontId="5" fillId="0" borderId="1" xfId="1" applyNumberFormat="1" applyFont="1" applyBorder="1"/>
    <xf numFmtId="164" fontId="5" fillId="0" borderId="1" xfId="0" applyNumberFormat="1" applyFont="1" applyBorder="1"/>
    <xf numFmtId="0" fontId="5" fillId="0" borderId="1" xfId="0" applyFont="1" applyBorder="1"/>
    <xf numFmtId="3" fontId="5" fillId="0" borderId="1" xfId="0" applyNumberFormat="1" applyFont="1" applyBorder="1"/>
    <xf numFmtId="44" fontId="5" fillId="0" borderId="1" xfId="0" applyNumberFormat="1" applyFont="1" applyBorder="1"/>
    <xf numFmtId="2" fontId="5" fillId="0" borderId="0" xfId="0" applyNumberFormat="1" applyFont="1"/>
    <xf numFmtId="9" fontId="5" fillId="0" borderId="1" xfId="1" applyFont="1" applyBorder="1"/>
    <xf numFmtId="165" fontId="5" fillId="0" borderId="1" xfId="0" applyNumberFormat="1" applyFont="1" applyBorder="1"/>
    <xf numFmtId="9" fontId="5" fillId="0" borderId="1" xfId="0" applyNumberFormat="1" applyFont="1" applyBorder="1"/>
    <xf numFmtId="164" fontId="5" fillId="0" borderId="1" xfId="2" applyNumberFormat="1" applyFont="1" applyBorder="1"/>
    <xf numFmtId="0" fontId="5" fillId="0" borderId="0" xfId="0" applyFont="1" applyAlignment="1">
      <alignment horizontal="right"/>
    </xf>
    <xf numFmtId="44" fontId="5" fillId="0" borderId="0" xfId="0" applyNumberFormat="1" applyFont="1"/>
    <xf numFmtId="16" fontId="5" fillId="0" borderId="0" xfId="0" applyNumberFormat="1" applyFont="1"/>
    <xf numFmtId="0" fontId="6" fillId="2" borderId="0" xfId="0" applyFont="1" applyFill="1"/>
    <xf numFmtId="0" fontId="6" fillId="3" borderId="1" xfId="0" applyFont="1" applyFill="1" applyBorder="1"/>
    <xf numFmtId="10" fontId="4" fillId="0" borderId="0" xfId="0" applyNumberFormat="1" applyFont="1"/>
    <xf numFmtId="0" fontId="6" fillId="2" borderId="0" xfId="0" applyFont="1" applyFill="1" applyAlignment="1">
      <alignment wrapText="1"/>
    </xf>
    <xf numFmtId="0" fontId="8" fillId="3" borderId="1" xfId="3" applyFont="1" applyFill="1" applyBorder="1"/>
    <xf numFmtId="0" fontId="9" fillId="0" borderId="1" xfId="3" applyFont="1" applyBorder="1"/>
    <xf numFmtId="10" fontId="4" fillId="0" borderId="1" xfId="0" applyNumberFormat="1" applyFont="1" applyBorder="1"/>
    <xf numFmtId="44" fontId="8" fillId="0" borderId="1" xfId="4" applyFont="1" applyBorder="1"/>
    <xf numFmtId="167" fontId="4" fillId="0" borderId="1" xfId="3" applyNumberFormat="1" applyFont="1" applyBorder="1" applyAlignment="1">
      <alignment horizontal="left" vertical="center" wrapText="1"/>
    </xf>
    <xf numFmtId="0" fontId="8" fillId="4" borderId="1" xfId="3" applyFont="1" applyFill="1" applyBorder="1"/>
    <xf numFmtId="17" fontId="7" fillId="0" borderId="1" xfId="3" applyNumberFormat="1" applyFont="1" applyBorder="1" applyAlignment="1">
      <alignment horizontal="center" wrapText="1"/>
    </xf>
    <xf numFmtId="17" fontId="7" fillId="0" borderId="0" xfId="3" applyNumberFormat="1" applyFont="1" applyAlignment="1">
      <alignment horizontal="center" wrapText="1"/>
    </xf>
    <xf numFmtId="10" fontId="4" fillId="0" borderId="0" xfId="3" applyNumberFormat="1" applyFont="1"/>
    <xf numFmtId="0" fontId="9" fillId="0" borderId="0" xfId="3" applyFont="1"/>
    <xf numFmtId="10" fontId="9" fillId="0" borderId="0" xfId="3" applyNumberFormat="1" applyFont="1"/>
    <xf numFmtId="10" fontId="4" fillId="0" borderId="0" xfId="1" applyNumberFormat="1" applyFont="1"/>
    <xf numFmtId="10" fontId="4" fillId="0" borderId="1" xfId="3" applyNumberFormat="1" applyFont="1" applyBorder="1"/>
    <xf numFmtId="0" fontId="4" fillId="0" borderId="1" xfId="0" applyFont="1" applyBorder="1" applyAlignment="1">
      <alignment wrapText="1"/>
    </xf>
    <xf numFmtId="10" fontId="4" fillId="0" borderId="1" xfId="1" applyNumberFormat="1" applyFont="1" applyBorder="1" applyAlignment="1">
      <alignment horizontal="right" wrapText="1"/>
    </xf>
    <xf numFmtId="17" fontId="4" fillId="0" borderId="1" xfId="0" applyNumberFormat="1" applyFont="1" applyBorder="1"/>
    <xf numFmtId="17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2" fontId="4" fillId="0" borderId="1" xfId="1" applyNumberFormat="1" applyFont="1" applyBorder="1"/>
    <xf numFmtId="2" fontId="4" fillId="0" borderId="1" xfId="0" applyNumberFormat="1" applyFont="1" applyBorder="1"/>
    <xf numFmtId="166" fontId="6" fillId="0" borderId="1" xfId="0" applyNumberFormat="1" applyFont="1" applyBorder="1"/>
    <xf numFmtId="166" fontId="4" fillId="0" borderId="1" xfId="0" applyNumberFormat="1" applyFont="1" applyBorder="1" applyAlignment="1">
      <alignment horizontal="right" wrapText="1"/>
    </xf>
    <xf numFmtId="166" fontId="6" fillId="0" borderId="1" xfId="0" applyNumberFormat="1" applyFont="1" applyBorder="1" applyAlignment="1">
      <alignment horizontal="right" wrapText="1"/>
    </xf>
    <xf numFmtId="166" fontId="4" fillId="0" borderId="1" xfId="0" applyNumberFormat="1" applyFont="1" applyBorder="1"/>
    <xf numFmtId="0" fontId="6" fillId="2" borderId="0" xfId="3" applyFont="1" applyFill="1"/>
    <xf numFmtId="0" fontId="4" fillId="0" borderId="0" xfId="3" applyFont="1"/>
    <xf numFmtId="0" fontId="10" fillId="0" borderId="0" xfId="3" applyFont="1"/>
    <xf numFmtId="0" fontId="11" fillId="0" borderId="1" xfId="3" applyFont="1" applyBorder="1"/>
    <xf numFmtId="3" fontId="10" fillId="0" borderId="1" xfId="3" applyNumberFormat="1" applyFont="1" applyBorder="1"/>
    <xf numFmtId="9" fontId="10" fillId="0" borderId="1" xfId="5" applyFont="1" applyBorder="1"/>
    <xf numFmtId="0" fontId="10" fillId="0" borderId="1" xfId="3" applyFont="1" applyBorder="1"/>
    <xf numFmtId="10" fontId="10" fillId="0" borderId="1" xfId="5" applyNumberFormat="1" applyFont="1" applyBorder="1"/>
    <xf numFmtId="168" fontId="10" fillId="0" borderId="1" xfId="5" applyNumberFormat="1" applyFont="1" applyBorder="1"/>
    <xf numFmtId="0" fontId="12" fillId="0" borderId="1" xfId="0" applyFont="1" applyBorder="1"/>
    <xf numFmtId="0" fontId="6" fillId="0" borderId="1" xfId="3" applyFont="1" applyBorder="1"/>
    <xf numFmtId="0" fontId="6" fillId="0" borderId="1" xfId="0" applyFont="1" applyBorder="1"/>
    <xf numFmtId="0" fontId="13" fillId="0" borderId="1" xfId="0" applyFont="1" applyBorder="1"/>
    <xf numFmtId="0" fontId="2" fillId="0" borderId="1" xfId="0" applyFont="1" applyBorder="1" applyAlignment="1">
      <alignment wrapText="1"/>
    </xf>
    <xf numFmtId="10" fontId="2" fillId="0" borderId="1" xfId="1" applyNumberFormat="1" applyFont="1" applyBorder="1" applyAlignment="1">
      <alignment horizontal="right" wrapText="1"/>
    </xf>
    <xf numFmtId="10" fontId="2" fillId="0" borderId="1" xfId="1" applyNumberFormat="1" applyFont="1" applyBorder="1"/>
    <xf numFmtId="0" fontId="5" fillId="0" borderId="0" xfId="0" applyFont="1" applyAlignment="1">
      <alignment wrapText="1"/>
    </xf>
    <xf numFmtId="0" fontId="4" fillId="3" borderId="0" xfId="0" applyFont="1" applyFill="1"/>
    <xf numFmtId="169" fontId="4" fillId="0" borderId="0" xfId="0" applyNumberFormat="1" applyFont="1"/>
    <xf numFmtId="170" fontId="4" fillId="0" borderId="0" xfId="0" applyNumberFormat="1" applyFont="1"/>
    <xf numFmtId="17" fontId="5" fillId="0" borderId="0" xfId="0" applyNumberFormat="1" applyFon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" fontId="0" fillId="0" borderId="0" xfId="0" applyNumberFormat="1"/>
    <xf numFmtId="16" fontId="4" fillId="0" borderId="0" xfId="0" applyNumberFormat="1" applyFont="1"/>
    <xf numFmtId="16" fontId="0" fillId="0" borderId="0" xfId="0" applyNumberFormat="1" applyAlignment="1">
      <alignment wrapText="1"/>
    </xf>
    <xf numFmtId="17" fontId="6" fillId="2" borderId="0" xfId="3" applyNumberFormat="1" applyFont="1" applyFill="1" applyAlignment="1">
      <alignment horizontal="center" wrapText="1"/>
    </xf>
    <xf numFmtId="17" fontId="6" fillId="6" borderId="0" xfId="3" applyNumberFormat="1" applyFont="1" applyFill="1" applyAlignment="1">
      <alignment horizontal="center"/>
    </xf>
    <xf numFmtId="17" fontId="4" fillId="5" borderId="1" xfId="0" applyNumberFormat="1" applyFont="1" applyFill="1" applyBorder="1" applyAlignment="1">
      <alignment horizontal="center"/>
    </xf>
    <xf numFmtId="17" fontId="4" fillId="6" borderId="1" xfId="0" applyNumberFormat="1" applyFont="1" applyFill="1" applyBorder="1" applyAlignment="1">
      <alignment horizontal="center"/>
    </xf>
    <xf numFmtId="17" fontId="0" fillId="7" borderId="0" xfId="0" applyNumberFormat="1" applyFill="1" applyAlignment="1">
      <alignment horizontal="center"/>
    </xf>
    <xf numFmtId="17" fontId="0" fillId="6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7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7" fontId="4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2" borderId="0" xfId="0" applyFont="1" applyFill="1" applyAlignment="1">
      <alignment horizontal="center" wrapText="1"/>
    </xf>
  </cellXfs>
  <cellStyles count="6">
    <cellStyle name="Currency 2" xfId="2" xr:uid="{19248E58-0E80-4E98-9AA7-B13A698EAD58}"/>
    <cellStyle name="Currency 2 2" xfId="4" xr:uid="{2A118794-7CBD-4B3F-A0C9-391D3D5DD7EE}"/>
    <cellStyle name="Normal" xfId="0" builtinId="0"/>
    <cellStyle name="Normal 2" xfId="3" xr:uid="{0E06A7E6-804D-41CC-B70A-C55CF281D0F0}"/>
    <cellStyle name="Percent" xfId="1" builtinId="5"/>
    <cellStyle name="Percent 2" xfId="5" xr:uid="{6DD60ACF-8F51-4B86-B240-18505C5B77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 by Device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&amp; AOV'!$B$21</c:f>
              <c:strCache>
                <c:ptCount val="1"/>
                <c:pt idx="0">
                  <c:v>Dec-24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&amp; AOV'!$A$22:$A$25</c:f>
              <c:strCache>
                <c:ptCount val="4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  <c:pt idx="3">
                  <c:v>Total</c:v>
                </c:pt>
              </c:strCache>
            </c:strRef>
          </c:cat>
          <c:val>
            <c:numRef>
              <c:f>'Revenue &amp; AOV'!$B$22:$B$25</c:f>
              <c:numCache>
                <c:formatCode>_-[$$-409]* #,##0.00_ ;_-[$$-409]* \-#,##0.00\ ;_-[$$-409]* "-"??_ ;_-@_ </c:formatCode>
                <c:ptCount val="4"/>
                <c:pt idx="0">
                  <c:v>329164.15999999997</c:v>
                </c:pt>
                <c:pt idx="1">
                  <c:v>14723.25</c:v>
                </c:pt>
                <c:pt idx="2">
                  <c:v>732.2</c:v>
                </c:pt>
                <c:pt idx="3">
                  <c:v>344619.61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0-434C-B30D-6B1F8B9413E4}"/>
            </c:ext>
          </c:extLst>
        </c:ser>
        <c:ser>
          <c:idx val="1"/>
          <c:order val="1"/>
          <c:tx>
            <c:strRef>
              <c:f>'Revenue &amp; AOV'!$C$21</c:f>
              <c:strCache>
                <c:ptCount val="1"/>
                <c:pt idx="0">
                  <c:v>Jan-25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885042166000883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00-434C-B30D-6B1F8B9413E4}"/>
                </c:ext>
              </c:extLst>
            </c:dLbl>
            <c:dLbl>
              <c:idx val="1"/>
              <c:layout>
                <c:manualLayout>
                  <c:x val="1.9973368841544607E-2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00-434C-B30D-6B1F8B9413E4}"/>
                </c:ext>
              </c:extLst>
            </c:dLbl>
            <c:dLbl>
              <c:idx val="3"/>
              <c:layout>
                <c:manualLayout>
                  <c:x val="2.2192632046160676E-2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00-434C-B30D-6B1F8B941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&amp; AOV'!$A$22:$A$25</c:f>
              <c:strCache>
                <c:ptCount val="4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  <c:pt idx="3">
                  <c:v>Total</c:v>
                </c:pt>
              </c:strCache>
            </c:strRef>
          </c:cat>
          <c:val>
            <c:numRef>
              <c:f>'Revenue &amp; AOV'!$C$22:$C$25</c:f>
              <c:numCache>
                <c:formatCode>_-[$$-409]* #,##0.00_ ;_-[$$-409]* \-#,##0.00\ ;_-[$$-409]* "-"??_ ;_-@_ </c:formatCode>
                <c:ptCount val="4"/>
                <c:pt idx="0">
                  <c:v>119869.19</c:v>
                </c:pt>
                <c:pt idx="1">
                  <c:v>5674.48</c:v>
                </c:pt>
                <c:pt idx="2">
                  <c:v>320.04000000000002</c:v>
                </c:pt>
                <c:pt idx="3" formatCode="_(&quot;$&quot;* #,##0.00_);_(&quot;$&quot;* \(#,##0.00\);_(&quot;$&quot;* &quot;-&quot;??_);_(@_)">
                  <c:v>125863.70999999999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0-434C-B30D-6B1F8B94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9407280"/>
        <c:axId val="1569405840"/>
      </c:barChart>
      <c:catAx>
        <c:axId val="15694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05840"/>
        <c:crosses val="autoZero"/>
        <c:auto val="0"/>
        <c:lblAlgn val="ctr"/>
        <c:lblOffset val="100"/>
        <c:noMultiLvlLbl val="0"/>
      </c:catAx>
      <c:valAx>
        <c:axId val="1569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Bounce Rate by Device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'Bounce Rate &amp; Cart Adds'!$B$74:$B$76</c:f>
              <c:strCache>
                <c:ptCount val="3"/>
                <c:pt idx="0">
                  <c:v>Bounce rate by Device Category</c:v>
                </c:pt>
                <c:pt idx="2">
                  <c:v>Dec-24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'Bounce Rate &amp; Cart Adds'!$A$77:$A$80</c:f>
              <c:strCache>
                <c:ptCount val="4"/>
                <c:pt idx="0">
                  <c:v>smart tv</c:v>
                </c:pt>
                <c:pt idx="1">
                  <c:v>tablet</c:v>
                </c:pt>
                <c:pt idx="2">
                  <c:v>mobile</c:v>
                </c:pt>
                <c:pt idx="3">
                  <c:v>desktop</c:v>
                </c:pt>
              </c:strCache>
            </c:strRef>
          </c:cat>
          <c:val>
            <c:numRef>
              <c:f>'Bounce Rate &amp; Cart Adds'!$B$77:$B$80</c:f>
              <c:numCache>
                <c:formatCode>0.00%</c:formatCode>
                <c:ptCount val="4"/>
                <c:pt idx="0">
                  <c:v>1</c:v>
                </c:pt>
                <c:pt idx="1">
                  <c:v>0.63078129080000001</c:v>
                </c:pt>
                <c:pt idx="2">
                  <c:v>0.46231306379999998</c:v>
                </c:pt>
                <c:pt idx="3">
                  <c:v>0.41113769849999998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F-49AC-806F-64CCA155C3B6}"/>
            </c:ext>
          </c:extLst>
        </c:ser>
        <c:ser>
          <c:idx val="1"/>
          <c:order val="1"/>
          <c:tx>
            <c:strRef>
              <c:f>'Bounce Rate &amp; Cart Adds'!$C$74:$C$76</c:f>
              <c:strCache>
                <c:ptCount val="3"/>
                <c:pt idx="0">
                  <c:v>Bounce rate by Device Category</c:v>
                </c:pt>
                <c:pt idx="2">
                  <c:v>Jan-25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'Bounce Rate &amp; Cart Adds'!$A$77:$A$80</c:f>
              <c:strCache>
                <c:ptCount val="4"/>
                <c:pt idx="0">
                  <c:v>smart tv</c:v>
                </c:pt>
                <c:pt idx="1">
                  <c:v>tablet</c:v>
                </c:pt>
                <c:pt idx="2">
                  <c:v>mobile</c:v>
                </c:pt>
                <c:pt idx="3">
                  <c:v>desktop</c:v>
                </c:pt>
              </c:strCache>
            </c:strRef>
          </c:cat>
          <c:val>
            <c:numRef>
              <c:f>'Bounce Rate &amp; Cart Adds'!$C$77:$C$80</c:f>
              <c:numCache>
                <c:formatCode>0.00%</c:formatCode>
                <c:ptCount val="4"/>
                <c:pt idx="0">
                  <c:v>0.8</c:v>
                </c:pt>
                <c:pt idx="1">
                  <c:v>0.48054011120000001</c:v>
                </c:pt>
                <c:pt idx="2">
                  <c:v>0.41986434830000002</c:v>
                </c:pt>
                <c:pt idx="3">
                  <c:v>0.40626236859999998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F-49AC-806F-64CCA155C3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8261664"/>
        <c:axId val="1608272704"/>
      </c:barChart>
      <c:catAx>
        <c:axId val="16082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72704"/>
        <c:crosses val="autoZero"/>
        <c:auto val="1"/>
        <c:lblAlgn val="ctr"/>
        <c:lblOffset val="100"/>
        <c:noMultiLvlLbl val="0"/>
      </c:catAx>
      <c:valAx>
        <c:axId val="1608272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082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Bounce Rate by Age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'Bounce Rate &amp; Cart Adds'!$B$93</c:f>
              <c:strCache>
                <c:ptCount val="1"/>
                <c:pt idx="0">
                  <c:v>Dec-24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'Bounce Rate &amp; Cart Adds'!$A$94:$A$100</c:f>
              <c:strCache>
                <c:ptCount val="7"/>
                <c:pt idx="0">
                  <c:v>65+</c:v>
                </c:pt>
                <c:pt idx="1">
                  <c:v>unknown</c:v>
                </c:pt>
                <c:pt idx="2">
                  <c:v>55-64</c:v>
                </c:pt>
                <c:pt idx="3">
                  <c:v>18-24</c:v>
                </c:pt>
                <c:pt idx="4">
                  <c:v>35-44</c:v>
                </c:pt>
                <c:pt idx="5">
                  <c:v>45-54</c:v>
                </c:pt>
                <c:pt idx="6">
                  <c:v>25-34</c:v>
                </c:pt>
              </c:strCache>
            </c:strRef>
          </c:cat>
          <c:val>
            <c:numRef>
              <c:f>'Bounce Rate &amp; Cart Adds'!$B$94:$B$100</c:f>
              <c:numCache>
                <c:formatCode>0.00%</c:formatCode>
                <c:ptCount val="7"/>
                <c:pt idx="0">
                  <c:v>0.52527472529999997</c:v>
                </c:pt>
                <c:pt idx="1">
                  <c:v>0.4893420798</c:v>
                </c:pt>
                <c:pt idx="2">
                  <c:v>0.39673571880000003</c:v>
                </c:pt>
                <c:pt idx="3">
                  <c:v>0.31516029699999998</c:v>
                </c:pt>
                <c:pt idx="4">
                  <c:v>0.29872324449999998</c:v>
                </c:pt>
                <c:pt idx="5">
                  <c:v>0.28647214850000002</c:v>
                </c:pt>
                <c:pt idx="6">
                  <c:v>0.28122489960000002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8-4611-8A6D-0B9B26B52E34}"/>
            </c:ext>
          </c:extLst>
        </c:ser>
        <c:ser>
          <c:idx val="1"/>
          <c:order val="1"/>
          <c:tx>
            <c:strRef>
              <c:f>'Bounce Rate &amp; Cart Adds'!$C$93</c:f>
              <c:strCache>
                <c:ptCount val="1"/>
                <c:pt idx="0">
                  <c:v>Jan-25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'Bounce Rate &amp; Cart Adds'!$A$94:$A$100</c:f>
              <c:strCache>
                <c:ptCount val="7"/>
                <c:pt idx="0">
                  <c:v>65+</c:v>
                </c:pt>
                <c:pt idx="1">
                  <c:v>unknown</c:v>
                </c:pt>
                <c:pt idx="2">
                  <c:v>55-64</c:v>
                </c:pt>
                <c:pt idx="3">
                  <c:v>18-24</c:v>
                </c:pt>
                <c:pt idx="4">
                  <c:v>35-44</c:v>
                </c:pt>
                <c:pt idx="5">
                  <c:v>45-54</c:v>
                </c:pt>
                <c:pt idx="6">
                  <c:v>25-34</c:v>
                </c:pt>
              </c:strCache>
            </c:strRef>
          </c:cat>
          <c:val>
            <c:numRef>
              <c:f>'Bounce Rate &amp; Cart Adds'!$C$94:$C$100</c:f>
              <c:numCache>
                <c:formatCode>0.00%</c:formatCode>
                <c:ptCount val="7"/>
                <c:pt idx="0">
                  <c:v>0.4029126214</c:v>
                </c:pt>
                <c:pt idx="1">
                  <c:v>0.44114832539999999</c:v>
                </c:pt>
                <c:pt idx="2">
                  <c:v>0.33222314739999997</c:v>
                </c:pt>
                <c:pt idx="3">
                  <c:v>0.36240632810000001</c:v>
                </c:pt>
                <c:pt idx="4">
                  <c:v>0.28232258059999998</c:v>
                </c:pt>
                <c:pt idx="5">
                  <c:v>0.30579328509999998</c:v>
                </c:pt>
                <c:pt idx="6">
                  <c:v>0.32378765370000001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8-4611-8A6D-0B9B26B52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8294784"/>
        <c:axId val="1608312064"/>
      </c:barChart>
      <c:catAx>
        <c:axId val="16082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12064"/>
        <c:crosses val="autoZero"/>
        <c:auto val="1"/>
        <c:lblAlgn val="ctr"/>
        <c:lblOffset val="100"/>
        <c:noMultiLvlLbl val="0"/>
      </c:catAx>
      <c:valAx>
        <c:axId val="16083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Purchase</a:t>
            </a:r>
            <a:r>
              <a:rPr lang="en-IN" baseline="0"/>
              <a:t> </a:t>
            </a:r>
            <a:r>
              <a:rPr lang="en-IN"/>
              <a:t>Conversion Rate By Device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'Conversion Rate'!$B$5</c:f>
              <c:strCache>
                <c:ptCount val="1"/>
                <c:pt idx="0">
                  <c:v>Dec-24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'Conversion Rate'!$A$6:$A$8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'Conversion Rate'!$B$6:$B$8</c:f>
              <c:numCache>
                <c:formatCode>0.00%</c:formatCode>
                <c:ptCount val="3"/>
                <c:pt idx="0">
                  <c:v>3.0314801579999998E-2</c:v>
                </c:pt>
                <c:pt idx="1">
                  <c:v>5.184763389E-3</c:v>
                </c:pt>
                <c:pt idx="2">
                  <c:v>2.0904102429999999E-3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B-4D68-9982-F319A3936803}"/>
            </c:ext>
          </c:extLst>
        </c:ser>
        <c:ser>
          <c:idx val="1"/>
          <c:order val="1"/>
          <c:tx>
            <c:strRef>
              <c:f>'Conversion Rate'!$C$5</c:f>
              <c:strCache>
                <c:ptCount val="1"/>
                <c:pt idx="0">
                  <c:v>Jan-25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'Conversion Rate'!$A$6:$A$8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'Conversion Rate'!$C$6:$C$8</c:f>
              <c:numCache>
                <c:formatCode>0.00%</c:formatCode>
                <c:ptCount val="3"/>
                <c:pt idx="0">
                  <c:v>1.6132054260000001E-2</c:v>
                </c:pt>
                <c:pt idx="1">
                  <c:v>2.9464796169999998E-3</c:v>
                </c:pt>
                <c:pt idx="2">
                  <c:v>2.382843527E-3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B-4D68-9982-F319A393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6666016"/>
        <c:axId val="756666976"/>
      </c:barChart>
      <c:catAx>
        <c:axId val="7566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66976"/>
        <c:crosses val="autoZero"/>
        <c:auto val="0"/>
        <c:lblAlgn val="ctr"/>
        <c:lblOffset val="100"/>
        <c:noMultiLvlLbl val="0"/>
      </c:catAx>
      <c:valAx>
        <c:axId val="7566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Estimated Number of Purchases (Conversion)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'Conversion Rate'!$A$20</c:f>
              <c:strCache>
                <c:ptCount val="1"/>
                <c:pt idx="0">
                  <c:v>desktop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'Conversion Rate'!$B$18:$G$19</c:f>
              <c:multiLvlStrCache>
                <c:ptCount val="6"/>
                <c:lvl>
                  <c:pt idx="0">
                    <c:v>Purchase conversion</c:v>
                  </c:pt>
                  <c:pt idx="1">
                    <c:v>Sessions</c:v>
                  </c:pt>
                  <c:pt idx="2">
                    <c:v>Conversion</c:v>
                  </c:pt>
                  <c:pt idx="3">
                    <c:v>Purchase conversion</c:v>
                  </c:pt>
                  <c:pt idx="4">
                    <c:v>Sessions</c:v>
                  </c:pt>
                  <c:pt idx="5">
                    <c:v>Conversion</c:v>
                  </c:pt>
                </c:lvl>
                <c:lvl>
                  <c:pt idx="0">
                    <c:v>Dec-24</c:v>
                  </c:pt>
                  <c:pt idx="3">
                    <c:v>Jan-25</c:v>
                  </c:pt>
                </c:lvl>
              </c:multiLvlStrCache>
            </c:multiLvlStrRef>
          </c:cat>
          <c:val>
            <c:numRef>
              <c:f>'Conversion Rate'!$B$20:$G$20</c:f>
              <c:numCache>
                <c:formatCode>General</c:formatCode>
                <c:ptCount val="6"/>
                <c:pt idx="0" formatCode="0.00%">
                  <c:v>3.0314801579999998E-2</c:v>
                </c:pt>
                <c:pt idx="1">
                  <c:v>64358</c:v>
                </c:pt>
                <c:pt idx="2" formatCode="0.00">
                  <c:v>1951.0000000856398</c:v>
                </c:pt>
                <c:pt idx="3" formatCode="0.00%">
                  <c:v>1.6132054260000001E-2</c:v>
                </c:pt>
                <c:pt idx="4">
                  <c:v>53372</c:v>
                </c:pt>
                <c:pt idx="5" formatCode="0.00">
                  <c:v>860.99999996472002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9-4798-BDC3-91294D2862FC}"/>
            </c:ext>
          </c:extLst>
        </c:ser>
        <c:ser>
          <c:idx val="1"/>
          <c:order val="1"/>
          <c:tx>
            <c:strRef>
              <c:f>'Conversion Rate'!$A$21</c:f>
              <c:strCache>
                <c:ptCount val="1"/>
                <c:pt idx="0">
                  <c:v>mobile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'Conversion Rate'!$B$18:$G$19</c:f>
              <c:multiLvlStrCache>
                <c:ptCount val="6"/>
                <c:lvl>
                  <c:pt idx="0">
                    <c:v>Purchase conversion</c:v>
                  </c:pt>
                  <c:pt idx="1">
                    <c:v>Sessions</c:v>
                  </c:pt>
                  <c:pt idx="2">
                    <c:v>Conversion</c:v>
                  </c:pt>
                  <c:pt idx="3">
                    <c:v>Purchase conversion</c:v>
                  </c:pt>
                  <c:pt idx="4">
                    <c:v>Sessions</c:v>
                  </c:pt>
                  <c:pt idx="5">
                    <c:v>Conversion</c:v>
                  </c:pt>
                </c:lvl>
                <c:lvl>
                  <c:pt idx="0">
                    <c:v>Dec-24</c:v>
                  </c:pt>
                  <c:pt idx="3">
                    <c:v>Jan-25</c:v>
                  </c:pt>
                </c:lvl>
              </c:multiLvlStrCache>
            </c:multiLvlStrRef>
          </c:cat>
          <c:val>
            <c:numRef>
              <c:f>'Conversion Rate'!$B$21:$G$21</c:f>
              <c:numCache>
                <c:formatCode>General</c:formatCode>
                <c:ptCount val="6"/>
                <c:pt idx="0" formatCode="0.00%">
                  <c:v>5.184763389E-3</c:v>
                </c:pt>
                <c:pt idx="1">
                  <c:v>33367</c:v>
                </c:pt>
                <c:pt idx="2" formatCode="0.00">
                  <c:v>173.00000000076301</c:v>
                </c:pt>
                <c:pt idx="3" formatCode="0.00%">
                  <c:v>2.9464796169999998E-3</c:v>
                </c:pt>
                <c:pt idx="4">
                  <c:v>22739</c:v>
                </c:pt>
                <c:pt idx="5">
                  <c:v>0.67000000010963001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9-4798-BDC3-91294D2862FC}"/>
            </c:ext>
          </c:extLst>
        </c:ser>
        <c:ser>
          <c:idx val="2"/>
          <c:order val="2"/>
          <c:tx>
            <c:strRef>
              <c:f>'Conversion Rate'!$A$22</c:f>
              <c:strCache>
                <c:ptCount val="1"/>
                <c:pt idx="0">
                  <c:v>tablet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'Conversion Rate'!$B$18:$G$19</c:f>
              <c:multiLvlStrCache>
                <c:ptCount val="6"/>
                <c:lvl>
                  <c:pt idx="0">
                    <c:v>Purchase conversion</c:v>
                  </c:pt>
                  <c:pt idx="1">
                    <c:v>Sessions</c:v>
                  </c:pt>
                  <c:pt idx="2">
                    <c:v>Conversion</c:v>
                  </c:pt>
                  <c:pt idx="3">
                    <c:v>Purchase conversion</c:v>
                  </c:pt>
                  <c:pt idx="4">
                    <c:v>Sessions</c:v>
                  </c:pt>
                  <c:pt idx="5">
                    <c:v>Conversion</c:v>
                  </c:pt>
                </c:lvl>
                <c:lvl>
                  <c:pt idx="0">
                    <c:v>Dec-24</c:v>
                  </c:pt>
                  <c:pt idx="3">
                    <c:v>Jan-25</c:v>
                  </c:pt>
                </c:lvl>
              </c:multiLvlStrCache>
            </c:multiLvlStrRef>
          </c:cat>
          <c:val>
            <c:numRef>
              <c:f>'Conversion Rate'!$B$22:$G$22</c:f>
              <c:numCache>
                <c:formatCode>General</c:formatCode>
                <c:ptCount val="6"/>
                <c:pt idx="0" formatCode="0.00%">
                  <c:v>2.0904102429999999E-3</c:v>
                </c:pt>
                <c:pt idx="1">
                  <c:v>3827</c:v>
                </c:pt>
                <c:pt idx="2" formatCode="0.00">
                  <c:v>7.9999999999610001</c:v>
                </c:pt>
                <c:pt idx="3" formatCode="0.00%">
                  <c:v>2.382843527E-3</c:v>
                </c:pt>
                <c:pt idx="4">
                  <c:v>1259</c:v>
                </c:pt>
                <c:pt idx="5">
                  <c:v>3.0000000004930003E-2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9-4798-BDC3-91294D2862FC}"/>
            </c:ext>
          </c:extLst>
        </c:ser>
        <c:ser>
          <c:idx val="3"/>
          <c:order val="3"/>
          <c:tx>
            <c:strRef>
              <c:f>'Conversion Rate'!$A$23</c:f>
              <c:strCache>
                <c:ptCount val="1"/>
                <c:pt idx="0">
                  <c:v>smart tv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'Conversion Rate'!$B$18:$G$19</c:f>
              <c:multiLvlStrCache>
                <c:ptCount val="6"/>
                <c:lvl>
                  <c:pt idx="0">
                    <c:v>Purchase conversion</c:v>
                  </c:pt>
                  <c:pt idx="1">
                    <c:v>Sessions</c:v>
                  </c:pt>
                  <c:pt idx="2">
                    <c:v>Conversion</c:v>
                  </c:pt>
                  <c:pt idx="3">
                    <c:v>Purchase conversion</c:v>
                  </c:pt>
                  <c:pt idx="4">
                    <c:v>Sessions</c:v>
                  </c:pt>
                  <c:pt idx="5">
                    <c:v>Conversion</c:v>
                  </c:pt>
                </c:lvl>
                <c:lvl>
                  <c:pt idx="0">
                    <c:v>Dec-24</c:v>
                  </c:pt>
                  <c:pt idx="3">
                    <c:v>Jan-25</c:v>
                  </c:pt>
                </c:lvl>
              </c:multiLvlStrCache>
            </c:multiLvlStrRef>
          </c:cat>
          <c:val>
            <c:numRef>
              <c:f>'Conversion Rate'!$B$23:$G$23</c:f>
              <c:numCache>
                <c:formatCode>General</c:formatCode>
                <c:ptCount val="6"/>
                <c:pt idx="0" formatCode="0.00%">
                  <c:v>0</c:v>
                </c:pt>
                <c:pt idx="1">
                  <c:v>2</c:v>
                </c:pt>
                <c:pt idx="2" formatCode="0.00">
                  <c:v>0</c:v>
                </c:pt>
                <c:pt idx="3" formatCode="0.00%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9-4798-BDC3-91294D286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078063"/>
        <c:axId val="277085743"/>
      </c:lineChart>
      <c:catAx>
        <c:axId val="2770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85743"/>
        <c:crosses val="autoZero"/>
        <c:auto val="1"/>
        <c:lblAlgn val="ctr"/>
        <c:lblOffset val="100"/>
        <c:noMultiLvlLbl val="0"/>
      </c:catAx>
      <c:valAx>
        <c:axId val="2770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7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&amp; AOV'!$B$48</c:f>
              <c:strCache>
                <c:ptCount val="1"/>
                <c:pt idx="0">
                  <c:v>Dec-24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&amp; AOV'!$A$49:$A$52</c:f>
              <c:strCache>
                <c:ptCount val="4"/>
                <c:pt idx="0">
                  <c:v>Returning</c:v>
                </c:pt>
                <c:pt idx="1">
                  <c:v>New</c:v>
                </c:pt>
                <c:pt idx="2">
                  <c:v>Not Set</c:v>
                </c:pt>
                <c:pt idx="3">
                  <c:v>Total</c:v>
                </c:pt>
              </c:strCache>
            </c:strRef>
          </c:cat>
          <c:val>
            <c:numRef>
              <c:f>'Revenue &amp; AOV'!$B$49:$B$52</c:f>
              <c:numCache>
                <c:formatCode>_-[$$-409]* #,##0.00_ ;_-[$$-409]* \-#,##0.00\ ;_-[$$-409]* "-"??_ ;_-@_ </c:formatCode>
                <c:ptCount val="4"/>
                <c:pt idx="0">
                  <c:v>226164.98</c:v>
                </c:pt>
                <c:pt idx="1">
                  <c:v>90945.89</c:v>
                </c:pt>
                <c:pt idx="2">
                  <c:v>27508.74</c:v>
                </c:pt>
                <c:pt idx="3" formatCode="_(&quot;$&quot;* #,##0.00_);_(&quot;$&quot;* \(#,##0.00\);_(&quot;$&quot;* &quot;-&quot;??_);_(@_)">
                  <c:v>344619.61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42C9-9AF3-0F45500547F0}"/>
            </c:ext>
          </c:extLst>
        </c:ser>
        <c:ser>
          <c:idx val="1"/>
          <c:order val="1"/>
          <c:tx>
            <c:strRef>
              <c:f>'Revenue &amp; AOV'!$C$48</c:f>
              <c:strCache>
                <c:ptCount val="1"/>
                <c:pt idx="0">
                  <c:v>Jan-25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&amp; AOV'!$A$49:$A$52</c:f>
              <c:strCache>
                <c:ptCount val="4"/>
                <c:pt idx="0">
                  <c:v>Returning</c:v>
                </c:pt>
                <c:pt idx="1">
                  <c:v>New</c:v>
                </c:pt>
                <c:pt idx="2">
                  <c:v>Not Set</c:v>
                </c:pt>
                <c:pt idx="3">
                  <c:v>Total</c:v>
                </c:pt>
              </c:strCache>
            </c:strRef>
          </c:cat>
          <c:val>
            <c:numRef>
              <c:f>'Revenue &amp; AOV'!$C$49:$C$52</c:f>
              <c:numCache>
                <c:formatCode>_-[$$-409]* #,##0.00_ ;_-[$$-409]* \-#,##0.00\ ;_-[$$-409]* "-"??_ ;_-@_ </c:formatCode>
                <c:ptCount val="4"/>
                <c:pt idx="0">
                  <c:v>83152</c:v>
                </c:pt>
                <c:pt idx="1">
                  <c:v>34882.42</c:v>
                </c:pt>
                <c:pt idx="2">
                  <c:v>7829.29</c:v>
                </c:pt>
                <c:pt idx="3" formatCode="_(&quot;$&quot;* #,##0.00_);_(&quot;$&quot;* \(#,##0.00\);_(&quot;$&quot;* &quot;-&quot;??_);_(@_)">
                  <c:v>125863.70999999999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A-42C9-9AF3-0F455005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7397792"/>
        <c:axId val="2047375232"/>
      </c:barChart>
      <c:catAx>
        <c:axId val="20473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75232"/>
        <c:crosses val="autoZero"/>
        <c:auto val="0"/>
        <c:lblAlgn val="ctr"/>
        <c:lblOffset val="100"/>
        <c:noMultiLvlLbl val="0"/>
      </c:catAx>
      <c:valAx>
        <c:axId val="20473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Order Value (AOV)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&amp; AOV'!$A$77</c:f>
              <c:strCache>
                <c:ptCount val="1"/>
                <c:pt idx="0">
                  <c:v>AOV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38-4815-B0BC-C2FDF59894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&amp; AOV'!$B$76:$C$76</c:f>
              <c:numCache>
                <c:formatCode>mmm\-yy</c:formatCode>
                <c:ptCount val="2"/>
                <c:pt idx="0">
                  <c:v>45627</c:v>
                </c:pt>
                <c:pt idx="1">
                  <c:v>45658</c:v>
                </c:pt>
              </c:numCache>
            </c:numRef>
          </c:cat>
          <c:val>
            <c:numRef>
              <c:f>'Revenue &amp; AOV'!$B$77:$C$77</c:f>
              <c:numCache>
                <c:formatCode>_([$$-409]* #,##0.00_);_([$$-409]* \(#,##0.00\);_([$$-409]* "-"??_);_(@_)</c:formatCode>
                <c:ptCount val="2"/>
                <c:pt idx="0" formatCode="_-[$$-409]* #,##0.00_ ;_-[$$-409]* \-#,##0.00\ ;_-[$$-409]* &quot;-&quot;??_ ;_-@_ ">
                  <c:v>161.63999999999999</c:v>
                </c:pt>
                <c:pt idx="1">
                  <c:v>135.19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8-4815-B0BC-C2FDF598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1249488"/>
        <c:axId val="536980720"/>
      </c:barChart>
      <c:catAx>
        <c:axId val="2612494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80720"/>
        <c:crosses val="autoZero"/>
        <c:auto val="0"/>
        <c:lblAlgn val="ctr"/>
        <c:lblOffset val="100"/>
        <c:noMultiLvlLbl val="0"/>
      </c:catAx>
      <c:valAx>
        <c:axId val="5369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4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AOV by Device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&amp; AOV'!$B$91</c:f>
              <c:strCache>
                <c:ptCount val="1"/>
                <c:pt idx="0">
                  <c:v>Dec-24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&amp; AOV'!$A$92:$A$94</c:f>
              <c:strCache>
                <c:ptCount val="3"/>
                <c:pt idx="0">
                  <c:v>Desktop</c:v>
                </c:pt>
                <c:pt idx="1">
                  <c:v>Tablet</c:v>
                </c:pt>
                <c:pt idx="2">
                  <c:v>Mobile</c:v>
                </c:pt>
              </c:strCache>
            </c:strRef>
          </c:cat>
          <c:val>
            <c:numRef>
              <c:f>'Revenue &amp; AOV'!$B$92:$B$94</c:f>
              <c:numCache>
                <c:formatCode>_([$$-409]* #,##0.00_);_([$$-409]* \(#,##0.00\);_([$$-409]* "-"??_);_(@_)</c:formatCode>
                <c:ptCount val="3"/>
                <c:pt idx="0">
                  <c:v>168.72</c:v>
                </c:pt>
                <c:pt idx="1">
                  <c:v>91.53</c:v>
                </c:pt>
                <c:pt idx="2">
                  <c:v>85.11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E-4B42-8EB0-FD13001C0412}"/>
            </c:ext>
          </c:extLst>
        </c:ser>
        <c:ser>
          <c:idx val="1"/>
          <c:order val="1"/>
          <c:tx>
            <c:strRef>
              <c:f>'Revenue &amp; AOV'!$C$91</c:f>
              <c:strCache>
                <c:ptCount val="1"/>
                <c:pt idx="0">
                  <c:v>Jan-25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&amp; AOV'!$A$92:$A$94</c:f>
              <c:strCache>
                <c:ptCount val="3"/>
                <c:pt idx="0">
                  <c:v>Desktop</c:v>
                </c:pt>
                <c:pt idx="1">
                  <c:v>Tablet</c:v>
                </c:pt>
                <c:pt idx="2">
                  <c:v>Mobile</c:v>
                </c:pt>
              </c:strCache>
            </c:strRef>
          </c:cat>
          <c:val>
            <c:numRef>
              <c:f>'Revenue &amp; AOV'!$C$92:$C$94</c:f>
              <c:numCache>
                <c:formatCode>_([$$-409]* #,##0.00_);_([$$-409]* \(#,##0.00\);_([$$-409]* "-"??_);_(@_)</c:formatCode>
                <c:ptCount val="3"/>
                <c:pt idx="0">
                  <c:v>139.22</c:v>
                </c:pt>
                <c:pt idx="1">
                  <c:v>106.68</c:v>
                </c:pt>
                <c:pt idx="2">
                  <c:v>84.69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E-4B42-8EB0-FD13001C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8462224"/>
        <c:axId val="748453584"/>
      </c:barChart>
      <c:catAx>
        <c:axId val="7484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53584"/>
        <c:crosses val="autoZero"/>
        <c:auto val="0"/>
        <c:lblAlgn val="ctr"/>
        <c:lblOffset val="100"/>
        <c:noMultiLvlLbl val="0"/>
      </c:catAx>
      <c:valAx>
        <c:axId val="7484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&amp; AOV'!$A$4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E1-4DD9-8814-1E6924D960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&amp; AOV'!$B$3:$C$3</c:f>
              <c:numCache>
                <c:formatCode>mmm\-yy</c:formatCode>
                <c:ptCount val="2"/>
                <c:pt idx="0">
                  <c:v>45627</c:v>
                </c:pt>
                <c:pt idx="1">
                  <c:v>45658</c:v>
                </c:pt>
              </c:numCache>
            </c:numRef>
          </c:cat>
          <c:val>
            <c:numRef>
              <c:f>'Revenue &amp; AOV'!$B$4:$C$4</c:f>
              <c:numCache>
                <c:formatCode>_-[$$-409]* #,##0.00_ ;_-[$$-409]* \-#,##0.00\ ;_-[$$-409]* "-"??_ ;_-@_ </c:formatCode>
                <c:ptCount val="2"/>
                <c:pt idx="0">
                  <c:v>344619.61</c:v>
                </c:pt>
                <c:pt idx="1">
                  <c:v>125863.71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1-4DD9-8814-1E6924D96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5048863"/>
        <c:axId val="825050303"/>
      </c:barChart>
      <c:catAx>
        <c:axId val="82504886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50303"/>
        <c:crosses val="autoZero"/>
        <c:auto val="0"/>
        <c:lblAlgn val="ctr"/>
        <c:lblOffset val="100"/>
        <c:noMultiLvlLbl val="0"/>
      </c:catAx>
      <c:valAx>
        <c:axId val="8250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4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Bounce rate by Browser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'Bounce Rate &amp; Cart Adds'!$B$25</c:f>
              <c:strCache>
                <c:ptCount val="1"/>
                <c:pt idx="0">
                  <c:v>Dec-24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'Bounce Rate &amp; Cart Adds'!$A$26:$A$29</c:f>
              <c:strCache>
                <c:ptCount val="4"/>
                <c:pt idx="0">
                  <c:v>Safari</c:v>
                </c:pt>
                <c:pt idx="1">
                  <c:v>Firefox</c:v>
                </c:pt>
                <c:pt idx="2">
                  <c:v>Chrome</c:v>
                </c:pt>
                <c:pt idx="3">
                  <c:v>Opera</c:v>
                </c:pt>
              </c:strCache>
            </c:strRef>
          </c:cat>
          <c:val>
            <c:numRef>
              <c:f>'Bounce Rate &amp; Cart Adds'!$B$26:$B$29</c:f>
              <c:numCache>
                <c:formatCode>0.00%</c:formatCode>
                <c:ptCount val="4"/>
                <c:pt idx="0">
                  <c:v>0.58536585370000005</c:v>
                </c:pt>
                <c:pt idx="1">
                  <c:v>0.43912175650000002</c:v>
                </c:pt>
                <c:pt idx="2">
                  <c:v>0.39620493359999998</c:v>
                </c:pt>
                <c:pt idx="3">
                  <c:v>0.42758620689999999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5-4355-8599-39A00D6C6847}"/>
            </c:ext>
          </c:extLst>
        </c:ser>
        <c:ser>
          <c:idx val="1"/>
          <c:order val="1"/>
          <c:tx>
            <c:strRef>
              <c:f>'Bounce Rate &amp; Cart Adds'!$C$25</c:f>
              <c:strCache>
                <c:ptCount val="1"/>
                <c:pt idx="0">
                  <c:v>Jan-25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'Bounce Rate &amp; Cart Adds'!$A$26:$A$29</c:f>
              <c:strCache>
                <c:ptCount val="4"/>
                <c:pt idx="0">
                  <c:v>Safari</c:v>
                </c:pt>
                <c:pt idx="1">
                  <c:v>Firefox</c:v>
                </c:pt>
                <c:pt idx="2">
                  <c:v>Chrome</c:v>
                </c:pt>
                <c:pt idx="3">
                  <c:v>Opera</c:v>
                </c:pt>
              </c:strCache>
            </c:strRef>
          </c:cat>
          <c:val>
            <c:numRef>
              <c:f>'Bounce Rate &amp; Cart Adds'!$C$26:$C$29</c:f>
              <c:numCache>
                <c:formatCode>0.00%</c:formatCode>
                <c:ptCount val="4"/>
                <c:pt idx="0">
                  <c:v>0.49419678189999999</c:v>
                </c:pt>
                <c:pt idx="1">
                  <c:v>0.4492362983</c:v>
                </c:pt>
                <c:pt idx="2">
                  <c:v>0.3992936815</c:v>
                </c:pt>
                <c:pt idx="3">
                  <c:v>0.45622119820000001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5-4355-8599-39A00D6C6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1433984"/>
        <c:axId val="1421426784"/>
      </c:barChart>
      <c:catAx>
        <c:axId val="14214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26784"/>
        <c:crosses val="autoZero"/>
        <c:auto val="0"/>
        <c:lblAlgn val="ctr"/>
        <c:lblOffset val="100"/>
        <c:noMultiLvlLbl val="0"/>
      </c:catAx>
      <c:valAx>
        <c:axId val="14214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Bounce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01-4B36-A0ED-333AF448B98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01-4B36-A0ED-333AF448B9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'Bounce Rate &amp; Cart Adds'!$A$3:$A$4</c:f>
              <c:numCache>
                <c:formatCode>mmm\-yy</c:formatCode>
                <c:ptCount val="2"/>
                <c:pt idx="0">
                  <c:v>45627</c:v>
                </c:pt>
                <c:pt idx="1">
                  <c:v>45658</c:v>
                </c:pt>
              </c:numCache>
            </c:numRef>
          </c:cat>
          <c:val>
            <c:numRef>
              <c:f>'Bounce Rate &amp; Cart Adds'!$B$3:$B$4</c:f>
              <c:numCache>
                <c:formatCode>0.00%</c:formatCode>
                <c:ptCount val="2"/>
                <c:pt idx="0">
                  <c:v>0.43838517799999999</c:v>
                </c:pt>
                <c:pt idx="1">
                  <c:v>0.415451499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01-4B36-A0ED-333AF448B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'Bounce Rate &amp; Cart Adds'!$B$43:$B$46</c:f>
              <c:strCache>
                <c:ptCount val="4"/>
                <c:pt idx="0">
                  <c:v>Dec-24</c:v>
                </c:pt>
                <c:pt idx="3">
                  <c:v>Cart Additions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6AF-4332-A6A2-CB709797AA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6AF-4332-A6A2-CB709797AA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6AF-4332-A6A2-CB709797AA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6AF-4332-A6A2-CB709797AA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6AF-4332-A6A2-CB709797AA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6AF-4332-A6A2-CB709797AA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6AF-4332-A6A2-CB709797AA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'Bounce Rate &amp; Cart Adds'!$A$47:$A$52</c:f>
              <c:strCache>
                <c:ptCount val="6"/>
                <c:pt idx="0">
                  <c:v>Total</c:v>
                </c:pt>
                <c:pt idx="1">
                  <c:v>Android Classic Collectible</c:v>
                </c:pt>
                <c:pt idx="2">
                  <c:v>Chrome Dino Collectible Figurines</c:v>
                </c:pt>
                <c:pt idx="3">
                  <c:v>Google Navy Bike Cap</c:v>
                </c:pt>
                <c:pt idx="4">
                  <c:v>Chrome Dino Floating Pen</c:v>
                </c:pt>
                <c:pt idx="5">
                  <c:v>Google Large Standard Journal Grey</c:v>
                </c:pt>
              </c:strCache>
            </c:strRef>
          </c:cat>
          <c:val>
            <c:numRef>
              <c:f>'Bounce Rate &amp; Cart Adds'!$B$47:$B$52</c:f>
              <c:numCache>
                <c:formatCode>#,##0</c:formatCode>
                <c:ptCount val="6"/>
                <c:pt idx="0">
                  <c:v>47468</c:v>
                </c:pt>
                <c:pt idx="1">
                  <c:v>1615</c:v>
                </c:pt>
                <c:pt idx="2">
                  <c:v>1444</c:v>
                </c:pt>
                <c:pt idx="3">
                  <c:v>1242</c:v>
                </c:pt>
                <c:pt idx="4">
                  <c:v>1059</c:v>
                </c:pt>
                <c:pt idx="5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E-4F95-A77A-6CFA49158A75}"/>
            </c:ext>
          </c:extLst>
        </c:ser>
        <c:ser>
          <c:idx val="1"/>
          <c:order val="1"/>
          <c:tx>
            <c:strRef>
              <c:f>'Bounce Rate &amp; Cart Adds'!$C$43:$C$46</c:f>
              <c:strCache>
                <c:ptCount val="4"/>
                <c:pt idx="0">
                  <c:v>Dec-24</c:v>
                </c:pt>
                <c:pt idx="3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6AF-4332-A6A2-CB709797AA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6AF-4332-A6A2-CB709797AA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6AF-4332-A6A2-CB709797AA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6AF-4332-A6A2-CB709797AA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6AF-4332-A6A2-CB709797AA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6AF-4332-A6A2-CB709797AA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6AF-4332-A6A2-CB709797AA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'Bounce Rate &amp; Cart Adds'!$A$47:$A$52</c:f>
              <c:strCache>
                <c:ptCount val="6"/>
                <c:pt idx="0">
                  <c:v>Total</c:v>
                </c:pt>
                <c:pt idx="1">
                  <c:v>Android Classic Collectible</c:v>
                </c:pt>
                <c:pt idx="2">
                  <c:v>Chrome Dino Collectible Figurines</c:v>
                </c:pt>
                <c:pt idx="3">
                  <c:v>Google Navy Bike Cap</c:v>
                </c:pt>
                <c:pt idx="4">
                  <c:v>Chrome Dino Floating Pen</c:v>
                </c:pt>
                <c:pt idx="5">
                  <c:v>Google Large Standard Journal Grey</c:v>
                </c:pt>
              </c:strCache>
            </c:strRef>
          </c:cat>
          <c:val>
            <c:numRef>
              <c:f>'Bounce Rate &amp; Cart Adds'!$C$47:$C$52</c:f>
              <c:numCache>
                <c:formatCode>0.00%</c:formatCode>
                <c:ptCount val="6"/>
                <c:pt idx="0" formatCode="0%">
                  <c:v>1</c:v>
                </c:pt>
                <c:pt idx="1">
                  <c:v>3.4022920704474595E-2</c:v>
                </c:pt>
                <c:pt idx="2">
                  <c:v>3.0420493806353754E-2</c:v>
                </c:pt>
                <c:pt idx="3" formatCode="0.00000%">
                  <c:v>2.6164995365298729E-2</c:v>
                </c:pt>
                <c:pt idx="4" formatCode="0.00000%">
                  <c:v>2.2309766579590461E-2</c:v>
                </c:pt>
                <c:pt idx="5" formatCode="0.00000%">
                  <c:v>1.837027049801972E-2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E-4F95-A77A-6CFA49158A7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'Bounce Rate &amp; Cart Adds'!$G$43:$G$46</c:f>
              <c:strCache>
                <c:ptCount val="4"/>
                <c:pt idx="0">
                  <c:v>Jan-25</c:v>
                </c:pt>
                <c:pt idx="3">
                  <c:v>Cart Additions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32D-480F-AB43-E7B09BFDBE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32D-480F-AB43-E7B09BFDBE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32D-480F-AB43-E7B09BFDBE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32D-480F-AB43-E7B09BFDBE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32D-480F-AB43-E7B09BFDBE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32D-480F-AB43-E7B09BFDBE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32D-480F-AB43-E7B09BFDBE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'Bounce Rate &amp; Cart Adds'!$F$47:$F$52</c:f>
              <c:strCache>
                <c:ptCount val="6"/>
                <c:pt idx="0">
                  <c:v>Total</c:v>
                </c:pt>
                <c:pt idx="1">
                  <c:v>Google Sticker</c:v>
                </c:pt>
                <c:pt idx="2">
                  <c:v>Android Classic Plushie</c:v>
                </c:pt>
                <c:pt idx="3">
                  <c:v>Google Bamboo Lid Recycled Bottle</c:v>
                </c:pt>
                <c:pt idx="4">
                  <c:v>Google Classic Black Cap</c:v>
                </c:pt>
                <c:pt idx="5">
                  <c:v>Google Pen Red</c:v>
                </c:pt>
              </c:strCache>
            </c:strRef>
          </c:cat>
          <c:val>
            <c:numRef>
              <c:f>'Bounce Rate &amp; Cart Adds'!$G$47:$G$52</c:f>
              <c:numCache>
                <c:formatCode>#,##0</c:formatCode>
                <c:ptCount val="6"/>
                <c:pt idx="0">
                  <c:v>31667</c:v>
                </c:pt>
                <c:pt idx="1">
                  <c:v>1474</c:v>
                </c:pt>
                <c:pt idx="2">
                  <c:v>1408</c:v>
                </c:pt>
                <c:pt idx="3">
                  <c:v>1320</c:v>
                </c:pt>
                <c:pt idx="4">
                  <c:v>963</c:v>
                </c:pt>
                <c:pt idx="5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3-4C91-9E7F-414AF2289FA8}"/>
            </c:ext>
          </c:extLst>
        </c:ser>
        <c:ser>
          <c:idx val="1"/>
          <c:order val="1"/>
          <c:tx>
            <c:strRef>
              <c:f>'Bounce Rate &amp; Cart Adds'!$H$43:$H$46</c:f>
              <c:strCache>
                <c:ptCount val="4"/>
                <c:pt idx="0">
                  <c:v>Jan-25</c:v>
                </c:pt>
                <c:pt idx="3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32D-480F-AB43-E7B09BFDBE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32D-480F-AB43-E7B09BFDBE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32D-480F-AB43-E7B09BFDBE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32D-480F-AB43-E7B09BFDBE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32D-480F-AB43-E7B09BFDBE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32D-480F-AB43-E7B09BFDBE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32D-480F-AB43-E7B09BFDBE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'Bounce Rate &amp; Cart Adds'!$F$47:$F$52</c:f>
              <c:strCache>
                <c:ptCount val="6"/>
                <c:pt idx="0">
                  <c:v>Total</c:v>
                </c:pt>
                <c:pt idx="1">
                  <c:v>Google Sticker</c:v>
                </c:pt>
                <c:pt idx="2">
                  <c:v>Android Classic Plushie</c:v>
                </c:pt>
                <c:pt idx="3">
                  <c:v>Google Bamboo Lid Recycled Bottle</c:v>
                </c:pt>
                <c:pt idx="4">
                  <c:v>Google Classic Black Cap</c:v>
                </c:pt>
                <c:pt idx="5">
                  <c:v>Google Pen Red</c:v>
                </c:pt>
              </c:strCache>
            </c:strRef>
          </c:cat>
          <c:val>
            <c:numRef>
              <c:f>'Bounce Rate &amp; Cart Adds'!$H$47:$H$52</c:f>
              <c:numCache>
                <c:formatCode>0.00%</c:formatCode>
                <c:ptCount val="6"/>
                <c:pt idx="0" formatCode="0%">
                  <c:v>1</c:v>
                </c:pt>
                <c:pt idx="1">
                  <c:v>4.6546878453911013E-2</c:v>
                </c:pt>
                <c:pt idx="2">
                  <c:v>4.4462689866422461E-2</c:v>
                </c:pt>
                <c:pt idx="3">
                  <c:v>4.1683771749771052E-2</c:v>
                </c:pt>
                <c:pt idx="4" formatCode="0.00000%">
                  <c:v>3.0410206208355703E-2</c:v>
                </c:pt>
                <c:pt idx="5" formatCode="0.00000%">
                  <c:v>3.0189155903622068E-2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3-4C91-9E7F-414AF2289FA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Revenue Waterfall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Revenue Waterfall</a:t>
          </a:r>
        </a:p>
      </cx:txPr>
    </cx:title>
    <cx:plotArea>
      <cx:plotAreaRegion>
        <cx:series layoutId="waterfall" uniqueId="{6A23FC5B-4740-426D-A939-4C6E74A15F93}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en-US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170467</xdr:colOff>
      <xdr:row>9</xdr:row>
      <xdr:rowOff>124896</xdr:rowOff>
    </xdr:from>
    <xdr:to>
      <xdr:col>12</xdr:col>
      <xdr:colOff>61735</xdr:colOff>
      <xdr:row>29</xdr:row>
      <xdr:rowOff>158749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6343308-6662-4F85-BE48-2C2C8E1464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25</xdr:row>
      <xdr:rowOff>156210</xdr:rowOff>
    </xdr:from>
    <xdr:to>
      <xdr:col>10</xdr:col>
      <xdr:colOff>472440</xdr:colOff>
      <xdr:row>40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FA0B0-809C-40A6-9258-B5BAC63AE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845820</xdr:colOff>
      <xdr:row>53</xdr:row>
      <xdr:rowOff>19050</xdr:rowOff>
    </xdr:from>
    <xdr:to>
      <xdr:col>10</xdr:col>
      <xdr:colOff>358140</xdr:colOff>
      <xdr:row>68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B6995-C671-427C-A4D3-5C839040C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350520</xdr:colOff>
      <xdr:row>72</xdr:row>
      <xdr:rowOff>179070</xdr:rowOff>
    </xdr:from>
    <xdr:to>
      <xdr:col>9</xdr:col>
      <xdr:colOff>312420</xdr:colOff>
      <xdr:row>86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D2F132-34B9-4147-89B0-F9B6E0461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88</xdr:row>
      <xdr:rowOff>163830</xdr:rowOff>
    </xdr:from>
    <xdr:to>
      <xdr:col>9</xdr:col>
      <xdr:colOff>304800</xdr:colOff>
      <xdr:row>103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8180AA-097B-4D30-81CD-CC698F759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</xdr:colOff>
      <xdr:row>1</xdr:row>
      <xdr:rowOff>11430</xdr:rowOff>
    </xdr:from>
    <xdr:to>
      <xdr:col>8</xdr:col>
      <xdr:colOff>594360</xdr:colOff>
      <xdr:row>16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72E51F-E910-433E-B725-D4D5B2DDD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</xdr:colOff>
      <xdr:row>20</xdr:row>
      <xdr:rowOff>175260</xdr:rowOff>
    </xdr:from>
    <xdr:to>
      <xdr:col>7</xdr:col>
      <xdr:colOff>1388110</xdr:colOff>
      <xdr:row>35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080C0-B2FE-45E3-9A08-82FE2B71D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</xdr:row>
      <xdr:rowOff>10160</xdr:rowOff>
    </xdr:from>
    <xdr:to>
      <xdr:col>6</xdr:col>
      <xdr:colOff>838200</xdr:colOff>
      <xdr:row>14</xdr:row>
      <xdr:rowOff>13970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E3AE38-E9F6-4062-914C-C73BE7B3C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3</xdr:col>
      <xdr:colOff>190500</xdr:colOff>
      <xdr:row>69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FB01FB-C32F-2C80-6C1D-A30563BD6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606424</xdr:colOff>
      <xdr:row>53</xdr:row>
      <xdr:rowOff>12700</xdr:rowOff>
    </xdr:from>
    <xdr:to>
      <xdr:col>7</xdr:col>
      <xdr:colOff>1377949</xdr:colOff>
      <xdr:row>68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1FEAAA-5701-4045-2BDF-160370745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3175</xdr:colOff>
      <xdr:row>71</xdr:row>
      <xdr:rowOff>12700</xdr:rowOff>
    </xdr:from>
    <xdr:to>
      <xdr:col>7</xdr:col>
      <xdr:colOff>822325</xdr:colOff>
      <xdr:row>86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211D5D-DD8C-2C91-123E-0C42487DC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3175</xdr:colOff>
      <xdr:row>89</xdr:row>
      <xdr:rowOff>12700</xdr:rowOff>
    </xdr:from>
    <xdr:to>
      <xdr:col>7</xdr:col>
      <xdr:colOff>822325</xdr:colOff>
      <xdr:row>104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6C40AD-5ABB-B89D-47F0-443A152F6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300990</xdr:colOff>
      <xdr:row>0</xdr:row>
      <xdr:rowOff>179070</xdr:rowOff>
    </xdr:from>
    <xdr:to>
      <xdr:col>10</xdr:col>
      <xdr:colOff>605790</xdr:colOff>
      <xdr:row>15</xdr:row>
      <xdr:rowOff>153670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51B92-D14D-44C8-9073-0227B3671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206374</xdr:colOff>
      <xdr:row>24</xdr:row>
      <xdr:rowOff>0</xdr:rowOff>
    </xdr:from>
    <xdr:to>
      <xdr:col>6</xdr:col>
      <xdr:colOff>241299</xdr:colOff>
      <xdr:row>42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B1D4D5-F668-1D6C-BB0E-927853758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128562</xdr:colOff>
      <xdr:row>13</xdr:row>
      <xdr:rowOff>49466</xdr:rowOff>
    </xdr:from>
    <xdr:to>
      <xdr:col>13</xdr:col>
      <xdr:colOff>247812</xdr:colOff>
      <xdr:row>25</xdr:row>
      <xdr:rowOff>93915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4145E4-11C0-43C0-BE40-3AC10D3AD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0562" y="2443416"/>
          <a:ext cx="5411340" cy="22542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15346</xdr:rowOff>
    </xdr:from>
    <xdr:to>
      <xdr:col>4</xdr:col>
      <xdr:colOff>55880</xdr:colOff>
      <xdr:row>24</xdr:row>
      <xdr:rowOff>149443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B4A93F-3CEC-402A-8AA0-657CCDD1D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786"/>
          <a:ext cx="4678680" cy="2145777"/>
        </a:xfrm>
        <a:prstGeom prst="rect">
          <a:avLst/>
        </a:prstGeom>
      </xdr:spPr>
    </xdr:pic>
    <xdr:clientData/>
  </xdr:twoCellAnchor>
  <xdr:twoCellAnchor editAs="oneCell">
    <xdr:from>
      <xdr:col>6</xdr:col>
      <xdr:colOff>261231</xdr:colOff>
      <xdr:row>27</xdr:row>
      <xdr:rowOff>104844</xdr:rowOff>
    </xdr:from>
    <xdr:to>
      <xdr:col>13</xdr:col>
      <xdr:colOff>10161</xdr:colOff>
      <xdr:row>39</xdr:row>
      <xdr:rowOff>132080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9F986-B6B5-4624-993F-5D3BCA426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03231" y="5042604"/>
          <a:ext cx="5042290" cy="222179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42</xdr:row>
      <xdr:rowOff>33660</xdr:rowOff>
    </xdr:from>
    <xdr:to>
      <xdr:col>3</xdr:col>
      <xdr:colOff>101600</xdr:colOff>
      <xdr:row>56</xdr:row>
      <xdr:rowOff>165248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A1BDB4-AFA7-4E5F-A529-0A3D14E865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410"/>
        <a:stretch/>
      </xdr:blipFill>
      <xdr:spPr>
        <a:xfrm>
          <a:off x="15240" y="7767960"/>
          <a:ext cx="3693160" cy="2709688"/>
        </a:xfrm>
        <a:prstGeom prst="rect">
          <a:avLst/>
        </a:prstGeom>
      </xdr:spPr>
    </xdr:pic>
    <xdr:clientData/>
  </xdr:twoCellAnchor>
  <xdr:twoCellAnchor editAs="oneCell">
    <xdr:from>
      <xdr:col>6</xdr:col>
      <xdr:colOff>505241</xdr:colOff>
      <xdr:row>42</xdr:row>
      <xdr:rowOff>15240</xdr:rowOff>
    </xdr:from>
    <xdr:to>
      <xdr:col>11</xdr:col>
      <xdr:colOff>393917</xdr:colOff>
      <xdr:row>56</xdr:row>
      <xdr:rowOff>153818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8BC54E-FACB-43CB-B2CD-7BB5BC0DE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47241" y="7749540"/>
          <a:ext cx="3961566" cy="2716678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</xdr:colOff>
      <xdr:row>59</xdr:row>
      <xdr:rowOff>30480</xdr:rowOff>
    </xdr:from>
    <xdr:to>
      <xdr:col>4</xdr:col>
      <xdr:colOff>51040</xdr:colOff>
      <xdr:row>74</xdr:row>
      <xdr:rowOff>113175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EF6694E-8987-4495-8749-21BA303A7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60" y="10895330"/>
          <a:ext cx="4663680" cy="28449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40640</xdr:rowOff>
    </xdr:from>
    <xdr:to>
      <xdr:col>4</xdr:col>
      <xdr:colOff>72879</xdr:colOff>
      <xdr:row>39</xdr:row>
      <xdr:rowOff>170601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A65519E-1252-4F50-8F39-253037F6C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012690"/>
          <a:ext cx="4695679" cy="2339761"/>
        </a:xfrm>
        <a:prstGeom prst="rect">
          <a:avLst/>
        </a:prstGeom>
      </xdr:spPr>
    </xdr:pic>
    <xdr:clientData/>
  </xdr:twoCellAnchor>
  <xdr:twoCellAnchor editAs="oneCell">
    <xdr:from>
      <xdr:col>6</xdr:col>
      <xdr:colOff>386080</xdr:colOff>
      <xdr:row>59</xdr:row>
      <xdr:rowOff>48895</xdr:rowOff>
    </xdr:from>
    <xdr:to>
      <xdr:col>11</xdr:col>
      <xdr:colOff>117036</xdr:colOff>
      <xdr:row>73</xdr:row>
      <xdr:rowOff>66808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31A52C7-827E-4069-A929-B48A3813206C}"/>
            </a:ext>
            <a:ext uri="{147F2762-F138-4A5C-976F-8EAC2B608ADB}">
              <a16:predDERef xmlns:a16="http://schemas.microsoft.com/office/drawing/2014/main" pred="{A9520715-A711-46C9-8CC4-450909FF9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28080" y="10913745"/>
          <a:ext cx="3803846" cy="2596013"/>
        </a:xfrm>
        <a:prstGeom prst="rect">
          <a:avLst/>
        </a:prstGeom>
      </xdr:spPr>
    </xdr:pic>
    <xdr:clientData/>
  </xdr:twoCellAnchor>
  <xdr:twoCellAnchor editAs="oneCell">
    <xdr:from>
      <xdr:col>5</xdr:col>
      <xdr:colOff>40640</xdr:colOff>
      <xdr:row>76</xdr:row>
      <xdr:rowOff>178963</xdr:rowOff>
    </xdr:from>
    <xdr:to>
      <xdr:col>11</xdr:col>
      <xdr:colOff>517088</xdr:colOff>
      <xdr:row>102</xdr:row>
      <xdr:rowOff>111760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D4AD0AE-F114-43F7-9633-96973636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73040" y="14174363"/>
          <a:ext cx="5158938" cy="4720697"/>
        </a:xfrm>
        <a:prstGeom prst="rect">
          <a:avLst/>
        </a:prstGeom>
      </xdr:spPr>
    </xdr:pic>
    <xdr:clientData/>
  </xdr:twoCellAnchor>
  <xdr:twoCellAnchor editAs="oneCell">
    <xdr:from>
      <xdr:col>0</xdr:col>
      <xdr:colOff>35561</xdr:colOff>
      <xdr:row>77</xdr:row>
      <xdr:rowOff>86360</xdr:rowOff>
    </xdr:from>
    <xdr:to>
      <xdr:col>4</xdr:col>
      <xdr:colOff>416643</xdr:colOff>
      <xdr:row>103</xdr:row>
      <xdr:rowOff>17145</xdr:rowOff>
    </xdr:to>
    <xdr:pic>
      <xdr:nvPicPr>
        <xdr:cNvPr id="11" name="Picture 10" descr="A screenshot of a computer&#10;&#10;AI-generated content may be incorrect.">
          <a:extLst>
            <a:ext uri="{FF2B5EF4-FFF2-40B4-BE49-F238E27FC236}">
              <a16:creationId xmlns:a16="http://schemas.microsoft.com/office/drawing/2014/main" id="{E3F1BA79-B9DB-4B76-915B-5023D811B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561" y="14265910"/>
          <a:ext cx="5003882" cy="471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96520</xdr:rowOff>
    </xdr:from>
    <xdr:to>
      <xdr:col>5</xdr:col>
      <xdr:colOff>314960</xdr:colOff>
      <xdr:row>119</xdr:row>
      <xdr:rowOff>47646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BB400CE-2219-49F3-BB6D-AA5825D3A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616420"/>
          <a:ext cx="5547360" cy="2345076"/>
        </a:xfrm>
        <a:prstGeom prst="rect">
          <a:avLst/>
        </a:prstGeom>
      </xdr:spPr>
    </xdr:pic>
    <xdr:clientData/>
  </xdr:twoCellAnchor>
  <xdr:twoCellAnchor editAs="oneCell">
    <xdr:from>
      <xdr:col>5</xdr:col>
      <xdr:colOff>513081</xdr:colOff>
      <xdr:row>106</xdr:row>
      <xdr:rowOff>116840</xdr:rowOff>
    </xdr:from>
    <xdr:to>
      <xdr:col>13</xdr:col>
      <xdr:colOff>294641</xdr:colOff>
      <xdr:row>121</xdr:row>
      <xdr:rowOff>142382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F96E8AE-F629-4415-8A25-43CC9491B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45481" y="19636740"/>
          <a:ext cx="5683250" cy="2787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2F71-FCF2-41FF-93CB-E9341E1A229C}">
  <dimension ref="B1:L15"/>
  <sheetViews>
    <sheetView zoomScale="72" workbookViewId="0">
      <selection activeCell="C24" sqref="C24"/>
    </sheetView>
  </sheetViews>
  <sheetFormatPr defaultRowHeight="14.45"/>
  <cols>
    <col min="2" max="2" width="28.42578125" bestFit="1" customWidth="1"/>
    <col min="3" max="3" width="24" customWidth="1"/>
    <col min="4" max="4" width="23.42578125" customWidth="1"/>
    <col min="5" max="5" width="10.5703125" bestFit="1" customWidth="1"/>
    <col min="6" max="6" width="22.140625" customWidth="1"/>
    <col min="7" max="7" width="14.140625" customWidth="1"/>
    <col min="8" max="8" width="21.7109375" customWidth="1"/>
    <col min="9" max="9" width="8.85546875" bestFit="1" customWidth="1"/>
    <col min="11" max="11" width="18.5703125" customWidth="1"/>
  </cols>
  <sheetData>
    <row r="1" spans="2:12" ht="17.45"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2:12" ht="35.1">
      <c r="B2" s="7"/>
      <c r="C2" s="70">
        <v>45627</v>
      </c>
      <c r="D2" s="70">
        <v>45658</v>
      </c>
      <c r="E2" s="7" t="s">
        <v>0</v>
      </c>
      <c r="F2" s="7" t="s">
        <v>1</v>
      </c>
      <c r="G2" s="7"/>
      <c r="H2" s="66" t="s">
        <v>2</v>
      </c>
      <c r="I2" s="7" t="s">
        <v>3</v>
      </c>
      <c r="J2" s="7"/>
      <c r="K2" s="7" t="s">
        <v>4</v>
      </c>
      <c r="L2" s="7"/>
    </row>
    <row r="3" spans="2:12" ht="17.45">
      <c r="B3" s="7" t="s">
        <v>5</v>
      </c>
      <c r="C3" s="8">
        <v>334619.61</v>
      </c>
      <c r="D3" s="8">
        <v>125386.71</v>
      </c>
      <c r="E3" s="9">
        <f>D3/C3 - 1</f>
        <v>-0.62528582828723034</v>
      </c>
      <c r="F3" s="10">
        <f>D3-C3</f>
        <v>-209232.89999999997</v>
      </c>
      <c r="G3" s="7"/>
      <c r="H3" s="11"/>
      <c r="I3" s="7"/>
      <c r="J3" s="7"/>
      <c r="K3" s="11"/>
      <c r="L3" s="7"/>
    </row>
    <row r="4" spans="2:12" ht="17.45">
      <c r="B4" s="7" t="s">
        <v>6</v>
      </c>
      <c r="C4" s="12">
        <v>101039</v>
      </c>
      <c r="D4" s="12">
        <v>77287</v>
      </c>
      <c r="E4" s="9">
        <f>D4/C4 - 1</f>
        <v>-0.23507754431457162</v>
      </c>
      <c r="F4" s="12">
        <f>D4-C4</f>
        <v>-23752</v>
      </c>
      <c r="G4" s="7"/>
      <c r="H4" s="13">
        <f>F4*C5*C6</f>
        <v>-76785.465599999996</v>
      </c>
      <c r="I4" s="14">
        <f>H4/H8</f>
        <v>0.26157138157008664</v>
      </c>
      <c r="J4" s="7"/>
      <c r="K4" s="13">
        <f>I4*$F$3</f>
        <v>-54729.338722915774</v>
      </c>
      <c r="L4" s="7"/>
    </row>
    <row r="5" spans="2:12" ht="17.45">
      <c r="B5" s="7" t="s">
        <v>7</v>
      </c>
      <c r="C5" s="15">
        <f>0.02</f>
        <v>0.02</v>
      </c>
      <c r="D5" s="15">
        <f>0.01</f>
        <v>0.01</v>
      </c>
      <c r="E5" s="16">
        <f>D5/C5-1</f>
        <v>-0.5</v>
      </c>
      <c r="F5" s="17">
        <f>D5-C5</f>
        <v>-0.01</v>
      </c>
      <c r="G5" s="7"/>
      <c r="H5" s="13">
        <f>F5*C4*C6</f>
        <v>-163319.43959999998</v>
      </c>
      <c r="I5" s="14">
        <f>H5/H8</f>
        <v>0.55635127194467793</v>
      </c>
      <c r="J5" s="7"/>
      <c r="K5" s="13">
        <f t="shared" ref="K5:K6" si="0">I5*$F$3</f>
        <v>-116406.99004767358</v>
      </c>
      <c r="L5" s="7"/>
    </row>
    <row r="6" spans="2:12" ht="17.45">
      <c r="B6" s="7" t="s">
        <v>8</v>
      </c>
      <c r="C6" s="18">
        <v>161.63999999999999</v>
      </c>
      <c r="D6" s="18">
        <v>135.19</v>
      </c>
      <c r="E6" s="9">
        <f>D6/C6-1</f>
        <v>-0.16363523880227659</v>
      </c>
      <c r="F6" s="10">
        <f>D6-C6</f>
        <v>-26.449999999999989</v>
      </c>
      <c r="G6" s="7"/>
      <c r="H6" s="13">
        <f>F6*C5*C4</f>
        <v>-53449.630999999979</v>
      </c>
      <c r="I6" s="14">
        <f>H6/H8</f>
        <v>0.18207734648523541</v>
      </c>
      <c r="J6" s="7"/>
      <c r="K6" s="13">
        <f t="shared" si="0"/>
        <v>-38096.571229410605</v>
      </c>
      <c r="L6" s="7"/>
    </row>
    <row r="7" spans="2:12" ht="17.45"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2:12" ht="17.45">
      <c r="B8" s="7"/>
      <c r="C8" s="7"/>
      <c r="D8" s="7"/>
      <c r="E8" s="7"/>
      <c r="F8" s="7"/>
      <c r="G8" s="19" t="s">
        <v>9</v>
      </c>
      <c r="H8" s="20">
        <f>SUM(H4:H6)</f>
        <v>-293554.53619999997</v>
      </c>
      <c r="I8" s="7"/>
      <c r="J8" s="7"/>
      <c r="K8" s="20">
        <f>SUM(K4:K6)</f>
        <v>-209232.89999999997</v>
      </c>
      <c r="L8" s="7"/>
    </row>
    <row r="11" spans="2:12" ht="17.45">
      <c r="B11" s="7" t="s">
        <v>10</v>
      </c>
      <c r="C11" s="20">
        <f>C3</f>
        <v>334619.61</v>
      </c>
    </row>
    <row r="12" spans="2:12" ht="17.45">
      <c r="B12" s="7" t="s">
        <v>11</v>
      </c>
      <c r="C12" s="20">
        <f>K4</f>
        <v>-54729.338722915774</v>
      </c>
    </row>
    <row r="13" spans="2:12" ht="17.45">
      <c r="B13" s="7" t="s">
        <v>12</v>
      </c>
      <c r="C13" s="20">
        <f>K5</f>
        <v>-116406.99004767358</v>
      </c>
    </row>
    <row r="14" spans="2:12" ht="17.45">
      <c r="B14" s="7" t="s">
        <v>13</v>
      </c>
      <c r="C14" s="20">
        <f>K6</f>
        <v>-38096.571229410605</v>
      </c>
    </row>
    <row r="15" spans="2:12" ht="17.45">
      <c r="B15" s="21" t="s">
        <v>14</v>
      </c>
      <c r="C15" s="20">
        <f>D3</f>
        <v>125386.71</v>
      </c>
      <c r="D15" s="1"/>
      <c r="E15" s="1"/>
      <c r="F15" s="2"/>
      <c r="G15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51E3-1C21-4E92-B202-BE57AF4E2DC1}">
  <dimension ref="A1:E98"/>
  <sheetViews>
    <sheetView workbookViewId="0">
      <selection activeCell="B97" sqref="B97"/>
    </sheetView>
  </sheetViews>
  <sheetFormatPr defaultColWidth="8.7109375" defaultRowHeight="14.1"/>
  <cols>
    <col min="1" max="1" width="34.140625" style="4" customWidth="1"/>
    <col min="2" max="2" width="18.5703125" style="4" customWidth="1"/>
    <col min="3" max="3" width="19.140625" style="4" customWidth="1"/>
    <col min="4" max="4" width="8.7109375" style="4"/>
    <col min="5" max="5" width="48.140625" style="4" customWidth="1"/>
    <col min="6" max="16384" width="8.7109375" style="4"/>
  </cols>
  <sheetData>
    <row r="1" spans="1:3">
      <c r="A1" s="22" t="s">
        <v>15</v>
      </c>
    </row>
    <row r="3" spans="1:3">
      <c r="A3" s="6"/>
      <c r="B3" s="32">
        <v>45627</v>
      </c>
      <c r="C3" s="32">
        <v>45658</v>
      </c>
    </row>
    <row r="4" spans="1:3">
      <c r="A4" s="23" t="s">
        <v>16</v>
      </c>
      <c r="B4" s="46">
        <v>344619.61</v>
      </c>
      <c r="C4" s="46">
        <v>125863.71</v>
      </c>
    </row>
    <row r="9" spans="1:3">
      <c r="B9" s="24"/>
    </row>
    <row r="18" spans="1:5" ht="18" customHeight="1">
      <c r="A18" s="25" t="s">
        <v>17</v>
      </c>
    </row>
    <row r="21" spans="1:5">
      <c r="A21" s="26" t="s">
        <v>16</v>
      </c>
      <c r="B21" s="32">
        <v>45627</v>
      </c>
      <c r="C21" s="32">
        <v>45658</v>
      </c>
      <c r="E21" s="23" t="s">
        <v>18</v>
      </c>
    </row>
    <row r="22" spans="1:5">
      <c r="A22" s="27" t="s">
        <v>19</v>
      </c>
      <c r="B22" s="47">
        <v>329164.15999999997</v>
      </c>
      <c r="C22" s="47">
        <v>119869.19</v>
      </c>
      <c r="E22" s="28">
        <f>(B22-C22)/C22</f>
        <v>1.7460280660943814</v>
      </c>
    </row>
    <row r="23" spans="1:5">
      <c r="A23" s="27" t="s">
        <v>20</v>
      </c>
      <c r="B23" s="47">
        <v>14723.25</v>
      </c>
      <c r="C23" s="47">
        <v>5674.48</v>
      </c>
      <c r="E23" s="28">
        <f>(B23-C23)/C23</f>
        <v>1.5946430333704589</v>
      </c>
    </row>
    <row r="24" spans="1:5">
      <c r="A24" s="27" t="s">
        <v>21</v>
      </c>
      <c r="B24" s="47">
        <v>732.2</v>
      </c>
      <c r="C24" s="47">
        <v>320.04000000000002</v>
      </c>
      <c r="E24" s="28">
        <f>(B24-C24)/C24</f>
        <v>1.2878390201224847</v>
      </c>
    </row>
    <row r="25" spans="1:5">
      <c r="A25" s="26" t="s">
        <v>22</v>
      </c>
      <c r="B25" s="48">
        <f>B22+B23+B24</f>
        <v>344619.61</v>
      </c>
      <c r="C25" s="29">
        <f>C22+C23+C24</f>
        <v>125863.70999999999</v>
      </c>
    </row>
    <row r="45" spans="1:5" ht="22.7" customHeight="1">
      <c r="A45" s="25" t="s">
        <v>23</v>
      </c>
    </row>
    <row r="48" spans="1:5">
      <c r="A48" s="26" t="s">
        <v>16</v>
      </c>
      <c r="B48" s="32">
        <v>45627</v>
      </c>
      <c r="C48" s="32">
        <v>45658</v>
      </c>
      <c r="E48" s="23" t="s">
        <v>18</v>
      </c>
    </row>
    <row r="49" spans="1:5">
      <c r="A49" s="27" t="s">
        <v>24</v>
      </c>
      <c r="B49" s="47">
        <v>226164.98</v>
      </c>
      <c r="C49" s="47">
        <v>83152</v>
      </c>
      <c r="E49" s="28">
        <f>(B49-C49)/C49</f>
        <v>1.7198982586107372</v>
      </c>
    </row>
    <row r="50" spans="1:5">
      <c r="A50" s="27" t="s">
        <v>25</v>
      </c>
      <c r="B50" s="47">
        <v>90945.89</v>
      </c>
      <c r="C50" s="47">
        <v>34882.42</v>
      </c>
      <c r="E50" s="28">
        <f>(B50-C50)/C50</f>
        <v>1.6072127449873033</v>
      </c>
    </row>
    <row r="51" spans="1:5">
      <c r="A51" s="27" t="s">
        <v>26</v>
      </c>
      <c r="B51" s="47">
        <v>27508.74</v>
      </c>
      <c r="C51" s="47">
        <v>7829.29</v>
      </c>
      <c r="E51" s="28">
        <f>(B51-C51)/C51</f>
        <v>2.5135676415102775</v>
      </c>
    </row>
    <row r="52" spans="1:5">
      <c r="A52" s="26" t="s">
        <v>22</v>
      </c>
      <c r="B52" s="29">
        <f>B49+B50+B51</f>
        <v>344619.61</v>
      </c>
      <c r="C52" s="29">
        <f>C49+C50+C51</f>
        <v>125863.70999999999</v>
      </c>
    </row>
    <row r="74" spans="1:3">
      <c r="A74" s="25" t="s">
        <v>27</v>
      </c>
    </row>
    <row r="76" spans="1:3">
      <c r="A76" s="6"/>
      <c r="B76" s="32">
        <v>45627</v>
      </c>
      <c r="C76" s="32">
        <v>45658</v>
      </c>
    </row>
    <row r="77" spans="1:3">
      <c r="A77" s="6" t="s">
        <v>13</v>
      </c>
      <c r="B77" s="49">
        <v>161.63999999999999</v>
      </c>
      <c r="C77" s="30">
        <v>135.19</v>
      </c>
    </row>
    <row r="80" spans="1:3">
      <c r="B80" s="24"/>
    </row>
    <row r="89" spans="1:3">
      <c r="A89" s="22" t="s">
        <v>28</v>
      </c>
    </row>
    <row r="91" spans="1:3">
      <c r="A91" s="31" t="s">
        <v>13</v>
      </c>
      <c r="B91" s="32">
        <v>45627</v>
      </c>
      <c r="C91" s="32">
        <v>45658</v>
      </c>
    </row>
    <row r="92" spans="1:3">
      <c r="A92" s="27" t="s">
        <v>19</v>
      </c>
      <c r="B92" s="30">
        <v>168.72</v>
      </c>
      <c r="C92" s="30">
        <v>139.22</v>
      </c>
    </row>
    <row r="93" spans="1:3">
      <c r="A93" s="27" t="s">
        <v>21</v>
      </c>
      <c r="B93" s="30">
        <v>91.53</v>
      </c>
      <c r="C93" s="30">
        <v>106.68</v>
      </c>
    </row>
    <row r="94" spans="1:3">
      <c r="A94" s="27" t="s">
        <v>20</v>
      </c>
      <c r="B94" s="30">
        <v>85.11</v>
      </c>
      <c r="C94" s="30">
        <v>84.69</v>
      </c>
    </row>
    <row r="98" spans="2:2">
      <c r="B98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E2B2-E07C-40BD-AB36-666C21965924}">
  <dimension ref="A1:H100"/>
  <sheetViews>
    <sheetView topLeftCell="A91" workbookViewId="0">
      <selection activeCell="I86" sqref="I86"/>
    </sheetView>
  </sheetViews>
  <sheetFormatPr defaultColWidth="8.7109375" defaultRowHeight="14.1"/>
  <cols>
    <col min="1" max="1" width="32.85546875" style="4" customWidth="1"/>
    <col min="2" max="2" width="16.5703125" style="4" customWidth="1"/>
    <col min="3" max="3" width="15" style="4" customWidth="1"/>
    <col min="4" max="4" width="14.85546875" style="4" customWidth="1"/>
    <col min="5" max="5" width="8.7109375" style="4"/>
    <col min="6" max="6" width="31.5703125" style="4" customWidth="1"/>
    <col min="7" max="7" width="22.140625" style="4" customWidth="1"/>
    <col min="8" max="8" width="19.85546875" style="4" customWidth="1"/>
    <col min="9" max="16384" width="8.7109375" style="4"/>
  </cols>
  <sheetData>
    <row r="1" spans="1:4">
      <c r="A1" s="22" t="s">
        <v>29</v>
      </c>
    </row>
    <row r="3" spans="1:4">
      <c r="A3" s="32">
        <v>45627</v>
      </c>
      <c r="B3" s="5">
        <v>0.43838517799999999</v>
      </c>
    </row>
    <row r="4" spans="1:4">
      <c r="A4" s="32">
        <v>45658</v>
      </c>
      <c r="B4" s="5">
        <v>0.415451499</v>
      </c>
    </row>
    <row r="5" spans="1:4">
      <c r="A5" s="32" t="s">
        <v>30</v>
      </c>
      <c r="B5" s="38">
        <f>(B3-B4)/B4</f>
        <v>5.5201820321269281E-2</v>
      </c>
    </row>
    <row r="6" spans="1:4">
      <c r="A6" s="33"/>
      <c r="B6" s="34"/>
    </row>
    <row r="7" spans="1:4">
      <c r="A7" s="33"/>
      <c r="B7" s="34"/>
    </row>
    <row r="8" spans="1:4">
      <c r="A8" s="33"/>
      <c r="B8" s="34"/>
    </row>
    <row r="9" spans="1:4">
      <c r="A9" s="33"/>
      <c r="B9" s="34"/>
    </row>
    <row r="10" spans="1:4">
      <c r="A10" s="33"/>
      <c r="B10" s="34"/>
    </row>
    <row r="11" spans="1:4">
      <c r="A11" s="33"/>
      <c r="B11" s="37"/>
    </row>
    <row r="12" spans="1:4">
      <c r="A12" s="33"/>
      <c r="B12" s="34"/>
    </row>
    <row r="13" spans="1:4">
      <c r="A13" s="33"/>
      <c r="B13" s="34"/>
    </row>
    <row r="14" spans="1:4">
      <c r="A14" s="33"/>
      <c r="B14" s="34"/>
    </row>
    <row r="15" spans="1:4">
      <c r="A15" s="33"/>
      <c r="B15" s="34"/>
    </row>
    <row r="16" spans="1:4">
      <c r="A16" s="35"/>
      <c r="B16" s="36"/>
      <c r="C16" s="36"/>
      <c r="D16" s="24"/>
    </row>
    <row r="17" spans="1:4">
      <c r="A17" s="35"/>
      <c r="B17" s="36"/>
      <c r="C17" s="36"/>
      <c r="D17" s="24"/>
    </row>
    <row r="18" spans="1:4">
      <c r="A18" s="35"/>
      <c r="B18" s="36"/>
      <c r="C18" s="36"/>
      <c r="D18" s="24"/>
    </row>
    <row r="23" spans="1:4">
      <c r="A23" s="22" t="s">
        <v>31</v>
      </c>
    </row>
    <row r="25" spans="1:4">
      <c r="A25" s="27" t="s">
        <v>32</v>
      </c>
      <c r="B25" s="32">
        <v>45627</v>
      </c>
      <c r="C25" s="32">
        <v>45658</v>
      </c>
    </row>
    <row r="26" spans="1:4">
      <c r="A26" s="39" t="s">
        <v>33</v>
      </c>
      <c r="B26" s="5">
        <v>0.58536585370000005</v>
      </c>
      <c r="C26" s="40">
        <v>0.49419678189999999</v>
      </c>
    </row>
    <row r="27" spans="1:4">
      <c r="A27" s="39" t="s">
        <v>34</v>
      </c>
      <c r="B27" s="5">
        <v>0.43912175650000002</v>
      </c>
      <c r="C27" s="40">
        <v>0.4492362983</v>
      </c>
    </row>
    <row r="28" spans="1:4">
      <c r="A28" s="39" t="s">
        <v>35</v>
      </c>
      <c r="B28" s="5">
        <v>0.39620493359999998</v>
      </c>
      <c r="C28" s="40">
        <v>0.3992936815</v>
      </c>
    </row>
    <row r="29" spans="1:4">
      <c r="A29" s="39" t="s">
        <v>36</v>
      </c>
      <c r="B29" s="5">
        <v>0.42758620689999999</v>
      </c>
      <c r="C29" s="40">
        <v>0.45622119820000001</v>
      </c>
    </row>
    <row r="30" spans="1:4">
      <c r="A30" s="6" t="s">
        <v>37</v>
      </c>
      <c r="B30" s="5">
        <v>1</v>
      </c>
      <c r="C30" s="5">
        <v>1</v>
      </c>
    </row>
    <row r="41" spans="1:8">
      <c r="A41" s="50" t="s">
        <v>38</v>
      </c>
    </row>
    <row r="43" spans="1:8">
      <c r="A43" s="78">
        <v>45627</v>
      </c>
      <c r="B43" s="78"/>
      <c r="C43" s="78"/>
      <c r="F43" s="79">
        <v>45658</v>
      </c>
      <c r="G43" s="79"/>
      <c r="H43" s="79"/>
    </row>
    <row r="44" spans="1:8">
      <c r="B44" s="51"/>
      <c r="C44" s="51"/>
      <c r="D44" s="51"/>
      <c r="E44" s="51"/>
      <c r="F44" s="51"/>
      <c r="G44" s="51"/>
      <c r="H44" s="51"/>
    </row>
    <row r="45" spans="1:8">
      <c r="B45" s="51"/>
      <c r="C45" s="52"/>
      <c r="D45" s="51"/>
      <c r="E45" s="51"/>
      <c r="G45" s="51"/>
      <c r="H45" s="51"/>
    </row>
    <row r="46" spans="1:8">
      <c r="A46" s="53" t="s">
        <v>39</v>
      </c>
      <c r="B46" s="53" t="s">
        <v>40</v>
      </c>
      <c r="C46" s="53" t="s">
        <v>41</v>
      </c>
      <c r="D46" s="51"/>
      <c r="E46" s="51"/>
      <c r="F46" s="60" t="s">
        <v>39</v>
      </c>
      <c r="G46" s="60" t="s">
        <v>40</v>
      </c>
      <c r="H46" s="53" t="s">
        <v>41</v>
      </c>
    </row>
    <row r="47" spans="1:8">
      <c r="A47" s="53" t="s">
        <v>22</v>
      </c>
      <c r="B47" s="54">
        <v>47468</v>
      </c>
      <c r="C47" s="55">
        <v>1</v>
      </c>
      <c r="D47" s="51"/>
      <c r="E47" s="51"/>
      <c r="F47" s="53" t="s">
        <v>22</v>
      </c>
      <c r="G47" s="54">
        <v>31667</v>
      </c>
      <c r="H47" s="55">
        <v>1</v>
      </c>
    </row>
    <row r="48" spans="1:8">
      <c r="A48" s="56" t="s">
        <v>42</v>
      </c>
      <c r="B48" s="54">
        <v>1615</v>
      </c>
      <c r="C48" s="57">
        <f>B48/B47</f>
        <v>3.4022920704474595E-2</v>
      </c>
      <c r="D48" s="51"/>
      <c r="E48" s="51"/>
      <c r="F48" s="59" t="s">
        <v>43</v>
      </c>
      <c r="G48" s="54">
        <v>1474</v>
      </c>
      <c r="H48" s="57">
        <f>G48/G47</f>
        <v>4.6546878453911013E-2</v>
      </c>
    </row>
    <row r="49" spans="1:8">
      <c r="A49" s="59" t="s">
        <v>44</v>
      </c>
      <c r="B49" s="54">
        <v>1444</v>
      </c>
      <c r="C49" s="57">
        <f>B49/B47</f>
        <v>3.0420493806353754E-2</v>
      </c>
      <c r="D49" s="51"/>
      <c r="E49" s="51"/>
      <c r="F49" s="59" t="s">
        <v>45</v>
      </c>
      <c r="G49" s="54">
        <v>1408</v>
      </c>
      <c r="H49" s="57">
        <f>G49/G47</f>
        <v>4.4462689866422461E-2</v>
      </c>
    </row>
    <row r="50" spans="1:8">
      <c r="A50" s="59" t="s">
        <v>46</v>
      </c>
      <c r="B50" s="54">
        <v>1242</v>
      </c>
      <c r="C50" s="58">
        <f>B50/B47</f>
        <v>2.6164995365298729E-2</v>
      </c>
      <c r="D50" s="51"/>
      <c r="E50" s="51"/>
      <c r="F50" s="59" t="s">
        <v>47</v>
      </c>
      <c r="G50" s="54">
        <v>1320</v>
      </c>
      <c r="H50" s="57">
        <f>G50/G47</f>
        <v>4.1683771749771052E-2</v>
      </c>
    </row>
    <row r="51" spans="1:8">
      <c r="A51" s="59" t="s">
        <v>48</v>
      </c>
      <c r="B51" s="54">
        <v>1059</v>
      </c>
      <c r="C51" s="58">
        <f>B51/B47</f>
        <v>2.2309766579590461E-2</v>
      </c>
      <c r="D51" s="51"/>
      <c r="E51" s="51"/>
      <c r="F51" s="59" t="s">
        <v>49</v>
      </c>
      <c r="G51" s="54">
        <v>963</v>
      </c>
      <c r="H51" s="58">
        <f>G51/G47</f>
        <v>3.0410206208355703E-2</v>
      </c>
    </row>
    <row r="52" spans="1:8">
      <c r="A52" s="59" t="s">
        <v>50</v>
      </c>
      <c r="B52" s="54">
        <v>872</v>
      </c>
      <c r="C52" s="58">
        <f>B52/B47</f>
        <v>1.837027049801972E-2</v>
      </c>
      <c r="D52" s="51"/>
      <c r="E52" s="51"/>
      <c r="F52" s="59" t="s">
        <v>51</v>
      </c>
      <c r="G52" s="54">
        <v>956</v>
      </c>
      <c r="H52" s="58">
        <f>G52/G47</f>
        <v>3.0189155903622068E-2</v>
      </c>
    </row>
    <row r="57" spans="1:8" ht="16.350000000000001" customHeight="1"/>
    <row r="74" spans="1:3">
      <c r="A74" s="22" t="s">
        <v>52</v>
      </c>
    </row>
    <row r="76" spans="1:3">
      <c r="A76" s="61" t="s">
        <v>53</v>
      </c>
      <c r="B76" s="32">
        <v>45627</v>
      </c>
      <c r="C76" s="32">
        <v>45658</v>
      </c>
    </row>
    <row r="77" spans="1:3">
      <c r="A77" s="39" t="s">
        <v>54</v>
      </c>
      <c r="B77" s="40">
        <v>1</v>
      </c>
      <c r="C77" s="40">
        <v>0.8</v>
      </c>
    </row>
    <row r="78" spans="1:3">
      <c r="A78" s="39" t="s">
        <v>55</v>
      </c>
      <c r="B78" s="40">
        <v>0.63078129080000001</v>
      </c>
      <c r="C78" s="40">
        <v>0.48054011120000001</v>
      </c>
    </row>
    <row r="79" spans="1:3">
      <c r="A79" s="39" t="s">
        <v>56</v>
      </c>
      <c r="B79" s="40">
        <v>0.46231306379999998</v>
      </c>
      <c r="C79" s="40">
        <v>0.41986434830000002</v>
      </c>
    </row>
    <row r="80" spans="1:3">
      <c r="A80" s="39" t="s">
        <v>57</v>
      </c>
      <c r="B80" s="40">
        <v>0.41113769849999998</v>
      </c>
      <c r="C80" s="40">
        <v>0.40626236859999998</v>
      </c>
    </row>
    <row r="82" spans="1:5" ht="14.45">
      <c r="E82"/>
    </row>
    <row r="91" spans="1:5">
      <c r="A91" s="22" t="s">
        <v>58</v>
      </c>
    </row>
    <row r="93" spans="1:5">
      <c r="A93" s="62" t="s">
        <v>59</v>
      </c>
      <c r="B93" s="32">
        <v>45627</v>
      </c>
      <c r="C93" s="32">
        <v>45658</v>
      </c>
    </row>
    <row r="94" spans="1:5">
      <c r="A94" s="63" t="s">
        <v>60</v>
      </c>
      <c r="B94" s="64">
        <v>0.52527472529999997</v>
      </c>
      <c r="C94" s="65">
        <v>0.4029126214</v>
      </c>
    </row>
    <row r="95" spans="1:5">
      <c r="A95" s="63" t="s">
        <v>61</v>
      </c>
      <c r="B95" s="64">
        <v>0.4893420798</v>
      </c>
      <c r="C95" s="65">
        <v>0.44114832539999999</v>
      </c>
    </row>
    <row r="96" spans="1:5">
      <c r="A96" s="63" t="s">
        <v>62</v>
      </c>
      <c r="B96" s="64">
        <v>0.39673571880000003</v>
      </c>
      <c r="C96" s="65">
        <v>0.33222314739999997</v>
      </c>
    </row>
    <row r="97" spans="1:3">
      <c r="A97" s="63" t="s">
        <v>63</v>
      </c>
      <c r="B97" s="64">
        <v>0.31516029699999998</v>
      </c>
      <c r="C97" s="65">
        <v>0.36240632810000001</v>
      </c>
    </row>
    <row r="98" spans="1:3">
      <c r="A98" s="63" t="s">
        <v>64</v>
      </c>
      <c r="B98" s="64">
        <v>0.29872324449999998</v>
      </c>
      <c r="C98" s="65">
        <v>0.28232258059999998</v>
      </c>
    </row>
    <row r="99" spans="1:3">
      <c r="A99" s="63" t="s">
        <v>65</v>
      </c>
      <c r="B99" s="64">
        <v>0.28647214850000002</v>
      </c>
      <c r="C99" s="65">
        <v>0.30579328509999998</v>
      </c>
    </row>
    <row r="100" spans="1:3">
      <c r="A100" s="63" t="s">
        <v>66</v>
      </c>
      <c r="B100" s="64">
        <v>0.28122489960000002</v>
      </c>
      <c r="C100" s="65">
        <v>0.32378765370000001</v>
      </c>
    </row>
  </sheetData>
  <mergeCells count="2">
    <mergeCell ref="A43:C43"/>
    <mergeCell ref="F43:H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6F2E-E587-43DA-BE82-A0614561C9D9}">
  <dimension ref="A2:H23"/>
  <sheetViews>
    <sheetView workbookViewId="0">
      <selection activeCell="J30" sqref="J30"/>
    </sheetView>
  </sheetViews>
  <sheetFormatPr defaultColWidth="8.7109375" defaultRowHeight="14.1"/>
  <cols>
    <col min="1" max="1" width="42.42578125" style="4" customWidth="1"/>
    <col min="2" max="2" width="19.42578125" style="4" customWidth="1"/>
    <col min="3" max="3" width="16.140625" style="4" customWidth="1"/>
    <col min="4" max="4" width="14.42578125" style="4" customWidth="1"/>
    <col min="5" max="5" width="17.7109375" style="4" customWidth="1"/>
    <col min="6" max="6" width="8.7109375" style="4"/>
    <col min="7" max="7" width="12.140625" style="4" customWidth="1"/>
    <col min="8" max="16384" width="8.7109375" style="4"/>
  </cols>
  <sheetData>
    <row r="2" spans="1:8">
      <c r="A2" s="22" t="s">
        <v>67</v>
      </c>
    </row>
    <row r="5" spans="1:8">
      <c r="A5" s="31" t="s">
        <v>68</v>
      </c>
      <c r="B5" s="32">
        <v>45627</v>
      </c>
      <c r="C5" s="32">
        <v>45658</v>
      </c>
    </row>
    <row r="6" spans="1:8">
      <c r="A6" s="27" t="s">
        <v>19</v>
      </c>
      <c r="B6" s="40">
        <v>3.0314801579999998E-2</v>
      </c>
      <c r="C6" s="40">
        <v>1.6132054260000001E-2</v>
      </c>
      <c r="H6" s="24"/>
    </row>
    <row r="7" spans="1:8">
      <c r="A7" s="27" t="s">
        <v>20</v>
      </c>
      <c r="B7" s="40">
        <v>5.184763389E-3</v>
      </c>
      <c r="C7" s="40">
        <v>2.9464796169999998E-3</v>
      </c>
    </row>
    <row r="8" spans="1:8">
      <c r="A8" s="27" t="s">
        <v>21</v>
      </c>
      <c r="B8" s="40">
        <v>2.0904102429999999E-3</v>
      </c>
      <c r="C8" s="40">
        <v>2.382843527E-3</v>
      </c>
    </row>
    <row r="18" spans="1:7">
      <c r="A18" s="6"/>
      <c r="B18" s="80">
        <v>45627</v>
      </c>
      <c r="C18" s="80"/>
      <c r="D18" s="80"/>
      <c r="E18" s="81">
        <v>45658</v>
      </c>
      <c r="F18" s="81"/>
      <c r="G18" s="81"/>
    </row>
    <row r="19" spans="1:7" ht="26.45" customHeight="1">
      <c r="A19" s="6" t="s">
        <v>69</v>
      </c>
      <c r="B19" s="41" t="s">
        <v>70</v>
      </c>
      <c r="C19" s="41" t="s">
        <v>11</v>
      </c>
      <c r="D19" s="6" t="s">
        <v>12</v>
      </c>
      <c r="E19" s="42" t="s">
        <v>70</v>
      </c>
      <c r="F19" s="41" t="s">
        <v>11</v>
      </c>
      <c r="G19" s="6" t="s">
        <v>12</v>
      </c>
    </row>
    <row r="20" spans="1:7">
      <c r="A20" s="39" t="s">
        <v>57</v>
      </c>
      <c r="B20" s="40">
        <v>3.0314801579999998E-2</v>
      </c>
      <c r="C20" s="43">
        <v>64358</v>
      </c>
      <c r="D20" s="44">
        <f>C20*B20</f>
        <v>1951.0000000856398</v>
      </c>
      <c r="E20" s="40">
        <v>1.6132054260000001E-2</v>
      </c>
      <c r="F20" s="43">
        <v>53372</v>
      </c>
      <c r="G20" s="45">
        <f>F20*E20</f>
        <v>860.99999996472002</v>
      </c>
    </row>
    <row r="21" spans="1:7">
      <c r="A21" s="39" t="s">
        <v>56</v>
      </c>
      <c r="B21" s="40">
        <v>5.184763389E-3</v>
      </c>
      <c r="C21" s="43">
        <v>33367</v>
      </c>
      <c r="D21" s="44">
        <f t="shared" ref="D21:D23" si="0">C21*B21</f>
        <v>173.00000000076301</v>
      </c>
      <c r="E21" s="40">
        <v>2.9464796169999998E-3</v>
      </c>
      <c r="F21" s="43">
        <v>22739</v>
      </c>
      <c r="G21" s="6">
        <f t="shared" ref="G21:G23" si="1">F21*(E21/100)</f>
        <v>0.67000000010963001</v>
      </c>
    </row>
    <row r="22" spans="1:7">
      <c r="A22" s="39" t="s">
        <v>55</v>
      </c>
      <c r="B22" s="40">
        <v>2.0904102429999999E-3</v>
      </c>
      <c r="C22" s="43">
        <v>3827</v>
      </c>
      <c r="D22" s="44">
        <f t="shared" si="0"/>
        <v>7.9999999999610001</v>
      </c>
      <c r="E22" s="40">
        <v>2.382843527E-3</v>
      </c>
      <c r="F22" s="43">
        <v>1259</v>
      </c>
      <c r="G22" s="6">
        <f t="shared" si="1"/>
        <v>3.0000000004930003E-2</v>
      </c>
    </row>
    <row r="23" spans="1:7">
      <c r="A23" s="39" t="s">
        <v>54</v>
      </c>
      <c r="B23" s="40">
        <v>0</v>
      </c>
      <c r="C23" s="43">
        <v>2</v>
      </c>
      <c r="D23" s="44">
        <f t="shared" si="0"/>
        <v>0</v>
      </c>
      <c r="E23" s="40">
        <v>0</v>
      </c>
      <c r="F23" s="43">
        <v>5</v>
      </c>
      <c r="G23" s="6">
        <f t="shared" si="1"/>
        <v>0</v>
      </c>
    </row>
  </sheetData>
  <mergeCells count="2">
    <mergeCell ref="B18:D18"/>
    <mergeCell ref="E18:G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32EB-476C-4009-84C4-391B2010EEEB}">
  <dimension ref="A1:T106"/>
  <sheetViews>
    <sheetView tabSelected="1" zoomScale="125" workbookViewId="0">
      <selection activeCell="G106" sqref="G106:L106"/>
    </sheetView>
  </sheetViews>
  <sheetFormatPr defaultRowHeight="14.45"/>
  <cols>
    <col min="1" max="1" width="18.5703125" bestFit="1" customWidth="1"/>
    <col min="2" max="2" width="14.5703125" bestFit="1" customWidth="1"/>
    <col min="3" max="3" width="18.5703125" bestFit="1" customWidth="1"/>
    <col min="4" max="4" width="14.5703125" bestFit="1" customWidth="1"/>
    <col min="7" max="7" width="18.85546875" bestFit="1" customWidth="1"/>
    <col min="8" max="8" width="13.28515625" customWidth="1"/>
  </cols>
  <sheetData>
    <row r="1" spans="1:10">
      <c r="A1" s="84" t="s">
        <v>71</v>
      </c>
      <c r="B1" s="84"/>
      <c r="C1" s="84"/>
      <c r="D1" s="84"/>
      <c r="E1" s="84"/>
      <c r="F1" s="84"/>
      <c r="G1" s="84"/>
      <c r="H1" s="84"/>
      <c r="I1" s="4"/>
      <c r="J1" s="4"/>
    </row>
    <row r="2" spans="1:10">
      <c r="A2" s="85">
        <v>45627</v>
      </c>
      <c r="B2" s="86"/>
      <c r="C2" s="4"/>
      <c r="D2" s="4"/>
      <c r="E2" s="4"/>
      <c r="F2" s="4"/>
      <c r="G2" s="87">
        <v>45658</v>
      </c>
      <c r="H2" s="88"/>
      <c r="I2" s="4"/>
      <c r="J2" s="4"/>
    </row>
    <row r="3" spans="1:10">
      <c r="A3" s="4" t="s">
        <v>72</v>
      </c>
      <c r="B3" s="4" t="s">
        <v>73</v>
      </c>
      <c r="C3" s="4"/>
      <c r="D3" s="4"/>
      <c r="E3" s="4"/>
      <c r="F3" s="4"/>
      <c r="G3" s="4" t="s">
        <v>72</v>
      </c>
      <c r="H3" s="4" t="s">
        <v>73</v>
      </c>
      <c r="I3" s="4"/>
      <c r="J3" s="4"/>
    </row>
    <row r="4" spans="1:10">
      <c r="A4" s="67" t="s">
        <v>74</v>
      </c>
      <c r="B4" s="37">
        <v>1</v>
      </c>
      <c r="C4" s="4"/>
      <c r="D4" s="4"/>
      <c r="E4" s="4"/>
      <c r="F4" s="4"/>
      <c r="G4" s="67" t="s">
        <v>75</v>
      </c>
      <c r="H4" s="37">
        <v>1</v>
      </c>
      <c r="I4" s="4"/>
      <c r="J4" s="4"/>
    </row>
    <row r="5" spans="1:10">
      <c r="A5" s="67" t="s">
        <v>75</v>
      </c>
      <c r="B5" s="37">
        <v>1</v>
      </c>
      <c r="C5" s="4"/>
      <c r="D5" s="4"/>
      <c r="E5" s="4"/>
      <c r="F5" s="4"/>
      <c r="G5" s="67" t="s">
        <v>74</v>
      </c>
      <c r="H5" s="37">
        <v>1</v>
      </c>
      <c r="I5" s="4"/>
      <c r="J5" s="4"/>
    </row>
    <row r="6" spans="1:10">
      <c r="A6" s="67" t="s">
        <v>76</v>
      </c>
      <c r="B6" s="37">
        <v>0.99338842975206598</v>
      </c>
      <c r="C6" s="4"/>
      <c r="D6" s="4"/>
      <c r="E6" s="4"/>
      <c r="F6" s="4"/>
      <c r="G6" s="67" t="s">
        <v>77</v>
      </c>
      <c r="H6" s="37">
        <v>0.99851632047477701</v>
      </c>
      <c r="I6" s="4"/>
      <c r="J6" s="4"/>
    </row>
    <row r="7" spans="1:10">
      <c r="A7" s="67" t="s">
        <v>78</v>
      </c>
      <c r="B7" s="37">
        <v>0.99252601702932797</v>
      </c>
      <c r="C7" s="4"/>
      <c r="D7" s="4"/>
      <c r="E7" s="4"/>
      <c r="F7" s="4"/>
      <c r="G7" s="67" t="s">
        <v>79</v>
      </c>
      <c r="H7" s="37">
        <v>0.99723565998617802</v>
      </c>
      <c r="I7" s="4"/>
      <c r="J7" s="4"/>
    </row>
    <row r="8" spans="1:10">
      <c r="A8" s="4" t="s">
        <v>80</v>
      </c>
      <c r="B8" s="37">
        <v>0.99250000000000005</v>
      </c>
      <c r="C8" s="4"/>
      <c r="D8" s="4"/>
      <c r="E8" s="4"/>
      <c r="F8" s="4"/>
      <c r="G8" s="4" t="s">
        <v>81</v>
      </c>
      <c r="H8" s="37">
        <v>0.99645390070921902</v>
      </c>
      <c r="I8" s="4"/>
      <c r="J8" s="4"/>
    </row>
    <row r="9" spans="1:10">
      <c r="A9" s="4" t="s">
        <v>77</v>
      </c>
      <c r="B9" s="37">
        <v>0.99170000000000003</v>
      </c>
      <c r="C9" s="4"/>
      <c r="D9" s="4"/>
      <c r="E9" s="4"/>
      <c r="F9" s="4"/>
      <c r="G9" s="67" t="s">
        <v>78</v>
      </c>
      <c r="H9" s="37">
        <v>0.9899</v>
      </c>
      <c r="I9" s="4"/>
      <c r="J9" s="4"/>
    </row>
    <row r="10" spans="1:10">
      <c r="A10" s="67" t="s">
        <v>79</v>
      </c>
      <c r="B10" s="37">
        <v>0.99150000000000005</v>
      </c>
      <c r="C10" s="4"/>
      <c r="D10" s="4"/>
      <c r="E10" s="4"/>
      <c r="F10" s="4"/>
      <c r="G10" s="67" t="s">
        <v>76</v>
      </c>
      <c r="H10" s="37">
        <v>0.99299999999999999</v>
      </c>
      <c r="I10" s="4"/>
      <c r="J10" s="4"/>
    </row>
    <row r="11" spans="1:10">
      <c r="A11" s="4"/>
      <c r="B11" s="68"/>
      <c r="C11" s="4"/>
      <c r="D11" s="69"/>
      <c r="E11" s="4"/>
      <c r="F11" s="4"/>
      <c r="G11" s="4"/>
      <c r="H11" s="4"/>
      <c r="I11" s="4"/>
      <c r="J11" s="4"/>
    </row>
    <row r="12" spans="1:10">
      <c r="A12" s="84" t="s">
        <v>82</v>
      </c>
      <c r="B12" s="84"/>
      <c r="C12" s="84"/>
      <c r="D12" s="84"/>
      <c r="E12" s="84"/>
      <c r="F12" s="84"/>
      <c r="G12" s="84"/>
      <c r="H12" s="84"/>
      <c r="I12" s="84"/>
      <c r="J12" s="4"/>
    </row>
    <row r="13" spans="1:10">
      <c r="A13" s="85">
        <v>45627</v>
      </c>
      <c r="B13" s="85"/>
      <c r="C13" s="85"/>
      <c r="D13" s="85"/>
      <c r="E13" s="4"/>
      <c r="F13" s="76"/>
      <c r="G13" s="87">
        <v>45658</v>
      </c>
      <c r="H13" s="87"/>
      <c r="I13" s="87"/>
      <c r="J13" s="87"/>
    </row>
    <row r="26" spans="1:13">
      <c r="A26" s="89" t="s">
        <v>83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</row>
    <row r="27" spans="1:13">
      <c r="A27" s="82">
        <v>45627</v>
      </c>
      <c r="B27" s="82"/>
      <c r="C27" s="82"/>
      <c r="D27" s="82"/>
      <c r="E27" s="75"/>
      <c r="G27" s="83">
        <v>45658</v>
      </c>
      <c r="H27" s="83"/>
      <c r="I27" s="83"/>
      <c r="J27" s="83"/>
      <c r="K27" s="83"/>
      <c r="L27" s="83"/>
      <c r="M27" s="83"/>
    </row>
    <row r="29" spans="1:13">
      <c r="A29" s="72"/>
      <c r="B29" s="72"/>
      <c r="C29" s="72"/>
      <c r="D29" s="72"/>
    </row>
    <row r="30" spans="1:13">
      <c r="A30" s="71"/>
      <c r="B30" s="71"/>
      <c r="C30" s="71"/>
      <c r="D30" s="71"/>
      <c r="E30" s="72"/>
      <c r="F30" s="72"/>
      <c r="G30" s="72"/>
      <c r="H30" s="72"/>
      <c r="I30" s="72"/>
      <c r="J30" s="72"/>
    </row>
    <row r="31" spans="1:13">
      <c r="E31" s="71"/>
      <c r="F31" s="71"/>
      <c r="G31" s="71"/>
      <c r="H31" s="71"/>
      <c r="I31" s="71"/>
      <c r="J31" s="71"/>
      <c r="K31" s="71"/>
      <c r="L31" s="71"/>
      <c r="M31" s="71"/>
    </row>
    <row r="34" spans="1:20">
      <c r="A34" s="90" t="s">
        <v>84</v>
      </c>
      <c r="B34" s="90"/>
      <c r="C34" s="90"/>
      <c r="D34" s="90"/>
    </row>
    <row r="41" spans="1:20">
      <c r="A41" s="89" t="s">
        <v>85</v>
      </c>
      <c r="B41" s="89"/>
      <c r="C41" s="89"/>
      <c r="D41" s="89"/>
      <c r="E41" s="89"/>
      <c r="F41" s="89"/>
      <c r="G41" s="89"/>
      <c r="H41" s="89"/>
      <c r="I41" s="89"/>
    </row>
    <row r="42" spans="1:20">
      <c r="A42" s="82">
        <v>45627</v>
      </c>
      <c r="B42" s="82"/>
      <c r="C42" s="82"/>
      <c r="E42" s="75"/>
      <c r="G42" s="83">
        <v>45658</v>
      </c>
      <c r="H42" s="83"/>
      <c r="I42" s="83"/>
      <c r="J42" s="83"/>
      <c r="K42" s="83"/>
    </row>
    <row r="44" spans="1:20">
      <c r="N44" s="91">
        <v>45682</v>
      </c>
      <c r="O44" s="91"/>
      <c r="P44" s="91"/>
      <c r="Q44" s="91"/>
      <c r="R44" s="91"/>
      <c r="S44" s="91"/>
      <c r="T44" s="91"/>
    </row>
    <row r="51" spans="1:12">
      <c r="A51" s="73"/>
      <c r="B51" s="73"/>
      <c r="C51" s="73"/>
      <c r="D51" s="73"/>
    </row>
    <row r="52" spans="1:12" ht="14.45" customHeight="1">
      <c r="A52" s="73"/>
      <c r="B52" s="73"/>
      <c r="C52" s="73"/>
      <c r="D52" s="73"/>
      <c r="E52" s="73"/>
      <c r="F52" s="73"/>
    </row>
    <row r="53" spans="1:12">
      <c r="E53" s="73"/>
      <c r="F53" s="73"/>
    </row>
    <row r="58" spans="1:12">
      <c r="A58" s="84" t="s">
        <v>86</v>
      </c>
      <c r="B58" s="84"/>
      <c r="C58" s="84"/>
      <c r="D58" s="84"/>
      <c r="E58" s="84"/>
      <c r="F58" s="84"/>
      <c r="G58" s="84"/>
      <c r="H58" s="84"/>
      <c r="I58" s="84"/>
      <c r="J58" s="84"/>
      <c r="K58" s="84"/>
    </row>
    <row r="59" spans="1:12">
      <c r="A59" s="82">
        <v>45627</v>
      </c>
      <c r="B59" s="82"/>
      <c r="C59" s="82"/>
      <c r="D59" s="82"/>
      <c r="G59" s="83">
        <v>45658</v>
      </c>
      <c r="H59" s="83"/>
      <c r="I59" s="83"/>
      <c r="J59" s="83"/>
      <c r="K59" s="83"/>
      <c r="L59" s="83"/>
    </row>
    <row r="60" spans="1:12">
      <c r="G60" s="91"/>
      <c r="H60" s="91"/>
      <c r="I60" s="91"/>
      <c r="J60" s="91"/>
      <c r="K60" s="91"/>
    </row>
    <row r="68" spans="1:11" ht="14.45" customHeight="1">
      <c r="A68" s="92"/>
      <c r="B68" s="92"/>
      <c r="C68" s="92"/>
      <c r="D68" s="92"/>
    </row>
    <row r="75" spans="1:11">
      <c r="A75" s="74"/>
      <c r="B75" s="74"/>
      <c r="C75" s="74"/>
    </row>
    <row r="76" spans="1:11" ht="14.45" customHeight="1">
      <c r="A76" s="93" t="s">
        <v>87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</row>
    <row r="77" spans="1:11">
      <c r="A77" s="82">
        <v>45627</v>
      </c>
      <c r="B77" s="82"/>
      <c r="C77" s="82"/>
      <c r="D77" s="82"/>
      <c r="E77" s="77"/>
      <c r="F77" s="83">
        <v>45658</v>
      </c>
      <c r="G77" s="83"/>
      <c r="H77" s="83"/>
      <c r="I77" s="83"/>
      <c r="J77" s="83"/>
      <c r="K77" s="83"/>
    </row>
    <row r="78" spans="1:11">
      <c r="A78" s="74"/>
      <c r="B78" s="74"/>
      <c r="C78" s="74"/>
      <c r="D78" s="74"/>
    </row>
    <row r="83" spans="5:11">
      <c r="E83" s="74"/>
      <c r="F83" s="74"/>
      <c r="G83" s="74"/>
      <c r="H83" s="74"/>
      <c r="I83" s="74"/>
      <c r="J83" s="74"/>
      <c r="K83" s="74"/>
    </row>
    <row r="84" spans="5:11">
      <c r="E84" s="74"/>
      <c r="F84" s="74"/>
      <c r="G84" s="74"/>
      <c r="H84" s="74"/>
      <c r="I84" s="74"/>
      <c r="J84" s="74"/>
      <c r="K84" s="74"/>
    </row>
    <row r="85" spans="5:11">
      <c r="E85" s="74"/>
      <c r="F85" s="74"/>
      <c r="G85" s="74"/>
      <c r="H85" s="74"/>
      <c r="I85" s="74"/>
      <c r="J85" s="74"/>
      <c r="K85" s="74"/>
    </row>
    <row r="86" spans="5:11">
      <c r="E86" s="74"/>
      <c r="F86" s="74"/>
      <c r="G86" s="74"/>
      <c r="H86" s="74"/>
      <c r="I86" s="74"/>
      <c r="J86" s="74"/>
      <c r="K86" s="74"/>
    </row>
    <row r="105" spans="1:12">
      <c r="A105" s="93" t="s">
        <v>88</v>
      </c>
      <c r="B105" s="93"/>
      <c r="C105" s="93"/>
      <c r="D105" s="93"/>
      <c r="E105" s="93"/>
      <c r="F105" s="93"/>
      <c r="G105" s="93"/>
      <c r="H105" s="93"/>
      <c r="I105" s="93"/>
      <c r="J105" s="93"/>
      <c r="K105" s="93"/>
    </row>
    <row r="106" spans="1:12">
      <c r="A106" s="75"/>
      <c r="B106" s="82">
        <v>45627</v>
      </c>
      <c r="C106" s="82"/>
      <c r="D106" s="82"/>
      <c r="E106" s="82"/>
      <c r="G106" s="83">
        <v>45658</v>
      </c>
      <c r="H106" s="83"/>
      <c r="I106" s="83"/>
      <c r="J106" s="83"/>
      <c r="K106" s="83"/>
      <c r="L106" s="83"/>
    </row>
  </sheetData>
  <mergeCells count="25">
    <mergeCell ref="A76:K76"/>
    <mergeCell ref="F77:K77"/>
    <mergeCell ref="A105:K105"/>
    <mergeCell ref="G106:L106"/>
    <mergeCell ref="A77:D77"/>
    <mergeCell ref="B106:E106"/>
    <mergeCell ref="N44:T44"/>
    <mergeCell ref="A58:K58"/>
    <mergeCell ref="G60:K60"/>
    <mergeCell ref="A68:D68"/>
    <mergeCell ref="A59:D59"/>
    <mergeCell ref="G59:L59"/>
    <mergeCell ref="A42:C42"/>
    <mergeCell ref="G42:K42"/>
    <mergeCell ref="A1:H1"/>
    <mergeCell ref="A2:B2"/>
    <mergeCell ref="G2:H2"/>
    <mergeCell ref="A12:I12"/>
    <mergeCell ref="A13:D13"/>
    <mergeCell ref="G13:J13"/>
    <mergeCell ref="A26:K26"/>
    <mergeCell ref="A27:D27"/>
    <mergeCell ref="A34:D34"/>
    <mergeCell ref="A41:I41"/>
    <mergeCell ref="G27:M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Naveenkumar K S</dc:creator>
  <cp:keywords/>
  <dc:description/>
  <cp:lastModifiedBy/>
  <cp:revision/>
  <dcterms:created xsi:type="dcterms:W3CDTF">2025-05-05T18:41:35Z</dcterms:created>
  <dcterms:modified xsi:type="dcterms:W3CDTF">2025-05-07T16:31:08Z</dcterms:modified>
  <cp:category/>
  <cp:contentStatus/>
</cp:coreProperties>
</file>