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calcChain.xml><?xml version="1.0" encoding="utf-8"?>
<calcChain xmlns="http://schemas.openxmlformats.org/spreadsheetml/2006/main">
  <c r="H54" i="1" l="1"/>
  <c r="B55" i="1" l="1"/>
  <c r="B54" i="1"/>
  <c r="E51" i="1"/>
  <c r="D51" i="1"/>
  <c r="G41" i="1"/>
  <c r="G51" i="1" s="1"/>
  <c r="G42" i="1"/>
  <c r="G43" i="1"/>
  <c r="G44" i="1"/>
  <c r="G45" i="1"/>
  <c r="G46" i="1"/>
  <c r="G47" i="1"/>
  <c r="G48" i="1"/>
  <c r="G49" i="1"/>
  <c r="G40" i="1"/>
  <c r="F49" i="1"/>
  <c r="F41" i="1"/>
  <c r="F42" i="1"/>
  <c r="F43" i="1"/>
  <c r="F44" i="1"/>
  <c r="F45" i="1"/>
  <c r="F46" i="1"/>
  <c r="F47" i="1"/>
  <c r="F48" i="1"/>
  <c r="F40" i="1"/>
  <c r="E41" i="1"/>
  <c r="E42" i="1"/>
  <c r="E43" i="1"/>
  <c r="E44" i="1"/>
  <c r="E45" i="1"/>
  <c r="E46" i="1"/>
  <c r="E47" i="1"/>
  <c r="E48" i="1"/>
  <c r="E49" i="1"/>
  <c r="E40" i="1"/>
  <c r="D41" i="1"/>
  <c r="D42" i="1"/>
  <c r="D43" i="1"/>
  <c r="D44" i="1"/>
  <c r="D45" i="1"/>
  <c r="D46" i="1"/>
  <c r="D47" i="1"/>
  <c r="D48" i="1"/>
  <c r="D49" i="1"/>
  <c r="D40" i="1"/>
  <c r="C52" i="1"/>
  <c r="B52" i="1"/>
  <c r="C51" i="1"/>
  <c r="B51" i="1"/>
  <c r="H24" i="1"/>
  <c r="I24" i="1" s="1"/>
  <c r="H25" i="1"/>
  <c r="I25" i="1" s="1"/>
  <c r="H28" i="1"/>
  <c r="I28" i="1" s="1"/>
  <c r="H29" i="1"/>
  <c r="I29" i="1" s="1"/>
  <c r="H32" i="1"/>
  <c r="I32" i="1" s="1"/>
  <c r="H23" i="1"/>
  <c r="I23" i="1" s="1"/>
  <c r="G24" i="1"/>
  <c r="G25" i="1"/>
  <c r="G26" i="1"/>
  <c r="H26" i="1" s="1"/>
  <c r="I26" i="1" s="1"/>
  <c r="G27" i="1"/>
  <c r="H27" i="1" s="1"/>
  <c r="I27" i="1" s="1"/>
  <c r="G28" i="1"/>
  <c r="G29" i="1"/>
  <c r="G30" i="1"/>
  <c r="H30" i="1" s="1"/>
  <c r="I30" i="1" s="1"/>
  <c r="G31" i="1"/>
  <c r="H31" i="1" s="1"/>
  <c r="I31" i="1" s="1"/>
  <c r="G32" i="1"/>
  <c r="G23" i="1"/>
  <c r="F24" i="1"/>
  <c r="F25" i="1"/>
  <c r="F28" i="1"/>
  <c r="F29" i="1"/>
  <c r="F32" i="1"/>
  <c r="F23" i="1"/>
  <c r="E24" i="1"/>
  <c r="E25" i="1"/>
  <c r="E26" i="1"/>
  <c r="F26" i="1" s="1"/>
  <c r="E27" i="1"/>
  <c r="F27" i="1" s="1"/>
  <c r="E28" i="1"/>
  <c r="E29" i="1"/>
  <c r="E30" i="1"/>
  <c r="F30" i="1" s="1"/>
  <c r="E31" i="1"/>
  <c r="F31" i="1" s="1"/>
  <c r="E32" i="1"/>
  <c r="E23" i="1"/>
  <c r="E33" i="1" s="1"/>
  <c r="F51" i="1" l="1"/>
  <c r="F33" i="1"/>
  <c r="I33" i="1"/>
  <c r="H33" i="1"/>
  <c r="C19" i="1"/>
  <c r="C18" i="1"/>
  <c r="B19" i="1"/>
  <c r="B18" i="1"/>
  <c r="C14" i="1"/>
  <c r="E3" i="1" s="1"/>
  <c r="G3" i="1" s="1"/>
  <c r="B14" i="1"/>
  <c r="D9" i="1" s="1"/>
  <c r="F9" i="1" s="1"/>
  <c r="C13" i="1"/>
  <c r="C15" i="1" s="1"/>
  <c r="B13" i="1"/>
  <c r="B15" i="1" s="1"/>
  <c r="E6" i="1" l="1"/>
  <c r="G6" i="1" s="1"/>
  <c r="E10" i="1"/>
  <c r="G10" i="1" s="1"/>
  <c r="E9" i="1"/>
  <c r="G9" i="1" s="1"/>
  <c r="E8" i="1"/>
  <c r="G8" i="1" s="1"/>
  <c r="D2" i="1"/>
  <c r="F2" i="1" s="1"/>
  <c r="E7" i="1"/>
  <c r="G7" i="1" s="1"/>
  <c r="E5" i="1"/>
  <c r="G5" i="1" s="1"/>
  <c r="E2" i="1"/>
  <c r="E4" i="1"/>
  <c r="G4" i="1" s="1"/>
  <c r="E11" i="1"/>
  <c r="G11" i="1" s="1"/>
  <c r="D7" i="1"/>
  <c r="F7" i="1" s="1"/>
  <c r="D4" i="1"/>
  <c r="F4" i="1" s="1"/>
  <c r="D8" i="1"/>
  <c r="F8" i="1" s="1"/>
  <c r="D6" i="1"/>
  <c r="F6" i="1" s="1"/>
  <c r="D5" i="1"/>
  <c r="F5" i="1" s="1"/>
  <c r="D11" i="1"/>
  <c r="F11" i="1" s="1"/>
  <c r="D3" i="1"/>
  <c r="D10" i="1"/>
  <c r="F10" i="1" s="1"/>
  <c r="D13" i="1" l="1"/>
  <c r="F3" i="1"/>
  <c r="F13" i="1" s="1"/>
  <c r="B17" i="1" s="1"/>
  <c r="B20" i="1" s="1"/>
  <c r="G2" i="1"/>
  <c r="G13" i="1" s="1"/>
  <c r="C17" i="1" s="1"/>
  <c r="C20" i="1" s="1"/>
  <c r="E13" i="1"/>
</calcChain>
</file>

<file path=xl/sharedStrings.xml><?xml version="1.0" encoding="utf-8"?>
<sst xmlns="http://schemas.openxmlformats.org/spreadsheetml/2006/main" count="63" uniqueCount="53">
  <si>
    <t>(Xi-X)</t>
  </si>
  <si>
    <t>(Yi-Y)</t>
  </si>
  <si>
    <t>Total</t>
  </si>
  <si>
    <r>
      <t xml:space="preserve">Production run </t>
    </r>
    <r>
      <rPr>
        <b/>
        <i/>
        <sz val="11"/>
        <color theme="1"/>
        <rFont val="Calibri"/>
        <family val="2"/>
        <scheme val="minor"/>
      </rPr>
      <t>i</t>
    </r>
  </si>
  <si>
    <t>(Xi-X)^2</t>
  </si>
  <si>
    <t>Mean</t>
  </si>
  <si>
    <t>(Yi-Y)^2</t>
  </si>
  <si>
    <t>df</t>
  </si>
  <si>
    <t>variance</t>
  </si>
  <si>
    <t>std.d</t>
  </si>
  <si>
    <t>Man-Hour (Yi)</t>
  </si>
  <si>
    <r>
      <t>Lot Size (X</t>
    </r>
    <r>
      <rPr>
        <b/>
        <i/>
        <sz val="11"/>
        <color theme="1"/>
        <rFont val="Calibri"/>
        <family val="2"/>
        <scheme val="minor"/>
      </rPr>
      <t>i)</t>
    </r>
  </si>
  <si>
    <t xml:space="preserve">Man-Hour Yi </t>
  </si>
  <si>
    <t>Lot Size  Xi</t>
  </si>
  <si>
    <t>Y^=30+0*X</t>
  </si>
  <si>
    <t>Y-Y^</t>
  </si>
  <si>
    <t>(y-y^)2</t>
  </si>
  <si>
    <t>y^=15+1.5X</t>
  </si>
  <si>
    <t>y-y^</t>
  </si>
  <si>
    <t>(Y-Y^)2</t>
  </si>
  <si>
    <r>
      <t>ß</t>
    </r>
    <r>
      <rPr>
        <b/>
        <sz val="13.2"/>
        <color theme="1"/>
        <rFont val="Calibri"/>
        <family val="2"/>
      </rPr>
      <t>1</t>
    </r>
  </si>
  <si>
    <t>ß0</t>
  </si>
  <si>
    <t>Xi-X</t>
  </si>
  <si>
    <t>Yi-Y</t>
  </si>
  <si>
    <t>(Xi-X)(Yi-Y)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</si>
  <si>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</si>
  <si>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</si>
  <si>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</si>
  <si>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</si>
  <si>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</si>
  <si>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</si>
  <si>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</si>
  <si>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</si>
  <si>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</si>
  <si>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</si>
  <si>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Intercept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</si>
  <si>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</si>
  <si>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</si>
  <si>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</si>
  <si>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</si>
  <si>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</si>
  <si>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</si>
  <si>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</si>
  <si>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</si>
  <si>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</si>
  <si>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</si>
  <si>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</si>
  <si>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</si>
  <si>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Graphical Representation</t>
  </si>
  <si>
    <t>and trial and error method</t>
  </si>
  <si>
    <t>normal eq.</t>
  </si>
  <si>
    <t xml:space="preserve"> </t>
  </si>
  <si>
    <t>F        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</si>
</sst>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3.2"/>
      <color theme="1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2"/>
      <color rgb="FF31313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/>
    <xf numFmtId="0" fontId="6" fillId="0" borderId="0" xfId="0" applyFont="1" applyAlignment="1">
      <alignment horizontal="right"/>
    </xf>
    <xf numFmtId="0" fontId="0" fillId="0" borderId="0" xfId="0" applyFill="1" applyBorder="1" applyAlignment="1"/>
    <xf numFmtId="0" fontId="0" fillId="0" borderId="1" xfId="0" applyFill="1" applyBorder="1" applyAlignment="1"/>
    <xf numFmtId="0" fontId="7" fillId="0" borderId="2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Continuous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0"/>
    </mc:Choice>
    <mc:Fallback>
      <c:style val="20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1082011414316807"/>
          <c:y val="0.11691986433991196"/>
          <c:w val="0.84326855611701745"/>
          <c:h val="0.71857906955496575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Sheet1!$C$22</c:f>
              <c:strCache>
                <c:ptCount val="1"/>
                <c:pt idx="0">
                  <c:v>Man-Hour Yi </c:v>
                </c:pt>
              </c:strCache>
            </c:strRef>
          </c:tx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Sheet1!$B$23:$B$32</c:f>
              <c:numCache>
                <c:formatCode>General</c:formatCode>
                <c:ptCount val="10"/>
                <c:pt idx="0">
                  <c:v>30</c:v>
                </c:pt>
                <c:pt idx="1">
                  <c:v>20</c:v>
                </c:pt>
                <c:pt idx="2">
                  <c:v>60</c:v>
                </c:pt>
                <c:pt idx="3">
                  <c:v>80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30</c:v>
                </c:pt>
                <c:pt idx="8">
                  <c:v>70</c:v>
                </c:pt>
                <c:pt idx="9">
                  <c:v>60</c:v>
                </c:pt>
              </c:numCache>
            </c:numRef>
          </c:xVal>
          <c:yVal>
            <c:numRef>
              <c:f>Sheet1!$C$23:$C$32</c:f>
              <c:numCache>
                <c:formatCode>General</c:formatCode>
                <c:ptCount val="10"/>
                <c:pt idx="0">
                  <c:v>73</c:v>
                </c:pt>
                <c:pt idx="1">
                  <c:v>50</c:v>
                </c:pt>
                <c:pt idx="2">
                  <c:v>128</c:v>
                </c:pt>
                <c:pt idx="3">
                  <c:v>170</c:v>
                </c:pt>
                <c:pt idx="4">
                  <c:v>87</c:v>
                </c:pt>
                <c:pt idx="5">
                  <c:v>108</c:v>
                </c:pt>
                <c:pt idx="6">
                  <c:v>135</c:v>
                </c:pt>
                <c:pt idx="7">
                  <c:v>69</c:v>
                </c:pt>
                <c:pt idx="8">
                  <c:v>148</c:v>
                </c:pt>
                <c:pt idx="9">
                  <c:v>132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427776"/>
        <c:axId val="202462720"/>
      </c:scatterChart>
      <c:valAx>
        <c:axId val="202427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Lot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2462720"/>
        <c:crosses val="autoZero"/>
        <c:crossBetween val="midCat"/>
      </c:valAx>
      <c:valAx>
        <c:axId val="202462720"/>
        <c:scaling>
          <c:orientation val="minMax"/>
        </c:scaling>
        <c:delete val="0"/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Man-hour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242777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9599640403826779"/>
          <c:y val="0.66218282409430596"/>
          <c:w val="0.23819477416442486"/>
          <c:h val="0.12639867818375755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158750</xdr:colOff>
      <xdr:row>17</xdr:row>
      <xdr:rowOff>168275</xdr:rowOff>
    </xdr:from>
    <xdr:to>
      <xdr:col>18</xdr:col>
      <xdr:colOff>31749</xdr:colOff>
      <xdr:row>36</xdr:row>
      <xdr:rowOff>182563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0.04117</cdr:x>
      <cdr:y>0.36698</cdr:y>
    </cdr:from>
    <cdr:to>
      <cdr:x>0.09562</cdr:x>
      <cdr:y>0.61487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46062" y="1316038"/>
          <a:ext cx="325438" cy="889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zoomScale="110" zoomScaleNormal="110" workbookViewId="0"/>
  </sheetViews>
  <sheetFormatPr defaultRowHeight="15" x14ac:dyDescent="0.25"/>
  <cols>
    <col min="1" max="1" width="18" bestFit="1" customWidth="1"/>
    <col min="2" max="2" width="20.85546875" customWidth="1"/>
    <col min="3" max="3" width="15.140625" customWidth="1"/>
    <col min="4" max="4" width="14.42578125" customWidth="1"/>
    <col min="5" max="5" width="19.140625" customWidth="1"/>
    <col min="6" max="6" width="18" customWidth="1"/>
    <col min="7" max="7" width="13.5703125" customWidth="1"/>
    <col min="8" max="8" width="18.42578125" customWidth="1"/>
    <col min="9" max="9" width="19.5703125" customWidth="1"/>
  </cols>
  <sheetData>
    <row r="1" spans="1:9" x14ac:dyDescent="0.25">
      <c r="A1" t="s">
        <v>25</v>
      </c>
    </row>
    <row r="2" spans="1:9" ht="15.75" thickBot="1" x14ac:dyDescent="0.3"/>
    <row r="3" spans="1:9" x14ac:dyDescent="0.25">
      <c r="A3" s="11" t="s">
        <v>26</v>
      </c>
      <c r="B3" s="11"/>
    </row>
    <row r="4" spans="1:9" x14ac:dyDescent="0.25">
      <c r="A4" s="8" t="s">
        <v>27</v>
      </c>
      <c r="B4" s="8">
        <v>0.9978013897915684</v>
      </c>
    </row>
    <row r="5" spans="1:9" x14ac:dyDescent="0.25">
      <c r="A5" s="8" t="s">
        <v>28</v>
      </c>
      <c r="B5" s="8">
        <v>0.99560761346998539</v>
      </c>
    </row>
    <row r="6" spans="1:9" x14ac:dyDescent="0.25">
      <c r="A6" s="8" t="s">
        <v>29</v>
      </c>
      <c r="B6" s="8">
        <v>0.99505856515373359</v>
      </c>
    </row>
    <row r="7" spans="1:9" x14ac:dyDescent="0.25">
      <c r="A7" s="8" t="s">
        <v>30</v>
      </c>
      <c r="B7" s="8">
        <v>2.738612787525831</v>
      </c>
    </row>
    <row r="8" spans="1:9" ht="15.75" thickBot="1" x14ac:dyDescent="0.3">
      <c r="A8" s="9" t="s">
        <v>31</v>
      </c>
      <c r="B8" s="9">
        <v>10</v>
      </c>
    </row>
    <row r="10" spans="1:9" ht="15.75" thickBot="1" x14ac:dyDescent="0.3">
      <c r="A10" t="s">
        <v>32</v>
      </c>
    </row>
    <row r="11" spans="1:9" x14ac:dyDescent="0.25">
      <c r="A11" s="10"/>
      <c r="B11" s="10" t="s">
        <v>7</v>
      </c>
      <c r="C11" s="10" t="s">
        <v>36</v>
      </c>
      <c r="D11" s="10" t="s">
        <v>37</v>
      </c>
      <c r="E11" s="10" t="s">
        <v>38</v>
      </c>
      <c r="F11" s="10" t="s">
        <v>39</v>
      </c>
    </row>
    <row r="12" spans="1:9" x14ac:dyDescent="0.25">
      <c r="A12" s="8" t="s">
        <v>33</v>
      </c>
      <c r="B12" s="8">
        <v>1</v>
      </c>
      <c r="C12" s="8">
        <v>13600</v>
      </c>
      <c r="D12" s="8">
        <v>13600</v>
      </c>
      <c r="E12" s="8">
        <v>1813.3333333333328</v>
      </c>
      <c r="F12" s="8">
        <v>1.0195880639218739E-10</v>
      </c>
    </row>
    <row r="13" spans="1:9" x14ac:dyDescent="0.25">
      <c r="A13" s="8" t="s">
        <v>34</v>
      </c>
      <c r="B13" s="8">
        <v>8</v>
      </c>
      <c r="C13" s="8">
        <v>60.000000000000014</v>
      </c>
      <c r="D13" s="8">
        <v>7.5000000000000018</v>
      </c>
      <c r="E13" s="8"/>
      <c r="F13" s="8"/>
    </row>
    <row r="14" spans="1:9" ht="15.75" thickBot="1" x14ac:dyDescent="0.3">
      <c r="A14" s="9" t="s">
        <v>2</v>
      </c>
      <c r="B14" s="9">
        <v>9</v>
      </c>
      <c r="C14" s="9">
        <v>13660</v>
      </c>
      <c r="D14" s="9"/>
      <c r="E14" s="9"/>
      <c r="F14" s="9"/>
    </row>
    <row r="15" spans="1:9" ht="15.75" thickBot="1" x14ac:dyDescent="0.3"/>
    <row r="16" spans="1:9" x14ac:dyDescent="0.25">
      <c r="A16" s="10"/>
      <c r="B16" s="10" t="s">
        <v>40</v>
      </c>
      <c r="C16" s="10" t="s">
        <v>30</v>
      </c>
      <c r="D16" s="10" t="s">
        <v>41</v>
      </c>
      <c r="E16" s="10" t="s">
        <v>42</v>
      </c>
      <c r="F16" s="10" t="s">
        <v>43</v>
      </c>
      <c r="G16" s="10" t="s">
        <v>44</v>
      </c>
      <c r="H16" s="10" t="s">
        <v>45</v>
      </c>
      <c r="I16" s="10" t="s">
        <v>46</v>
      </c>
    </row>
    <row r="17" spans="1:9" x14ac:dyDescent="0.25">
      <c r="A17" s="8" t="s">
        <v>35</v>
      </c>
      <c r="B17" s="8">
        <v>9.9999999999999716</v>
      </c>
      <c r="C17" s="8">
        <v>2.5029394483992098</v>
      </c>
      <c r="D17" s="8">
        <v>3.9953024058954414</v>
      </c>
      <c r="E17" s="8">
        <v>3.9757602801857627E-3</v>
      </c>
      <c r="F17" s="8">
        <v>4.2282112818257565</v>
      </c>
      <c r="G17" s="8">
        <v>15.771788718174186</v>
      </c>
      <c r="H17" s="8">
        <v>4.2282112818257565</v>
      </c>
      <c r="I17" s="8">
        <v>15.771788718174186</v>
      </c>
    </row>
    <row r="18" spans="1:9" ht="15.75" thickBot="1" x14ac:dyDescent="0.3">
      <c r="A18" s="9" t="s">
        <v>47</v>
      </c>
      <c r="B18" s="9">
        <v>2.0000000000000004</v>
      </c>
      <c r="C18" s="9">
        <v>4.6966821831386209E-2</v>
      </c>
      <c r="D18" s="9">
        <v>42.583251793790176</v>
      </c>
      <c r="E18" s="9">
        <v>1.0195880639218703E-10</v>
      </c>
      <c r="F18" s="9">
        <v>1.8916943146394265</v>
      </c>
      <c r="G18" s="9">
        <v>2.1083056853605746</v>
      </c>
      <c r="H18" s="9">
        <v>1.8916943146394265</v>
      </c>
      <c r="I18" s="9">
        <v>2.1083056853605746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topLeftCell="A36" zoomScale="120" zoomScaleNormal="120" workbookViewId="0">
      <selection activeCell="H54" sqref="H54"/>
    </sheetView>
  </sheetViews>
  <sheetFormatPr defaultRowHeight="15" x14ac:dyDescent="0.25"/>
  <cols>
    <col min="1" max="1" width="16.28515625" customWidth="1"/>
    <col min="2" max="2" width="14" customWidth="1"/>
    <col min="3" max="3" width="16.28515625" customWidth="1"/>
    <col min="4" max="4" width="11.140625" customWidth="1"/>
    <col min="6" max="6" width="11.140625" customWidth="1"/>
    <col min="7" max="7" width="11.42578125" customWidth="1"/>
  </cols>
  <sheetData>
    <row r="1" spans="1:9" x14ac:dyDescent="0.25">
      <c r="A1" s="1" t="s">
        <v>3</v>
      </c>
      <c r="B1" s="1" t="s">
        <v>11</v>
      </c>
      <c r="C1" s="1" t="s">
        <v>10</v>
      </c>
      <c r="D1" s="1" t="s">
        <v>0</v>
      </c>
      <c r="E1" s="1" t="s">
        <v>1</v>
      </c>
      <c r="F1" s="1" t="s">
        <v>4</v>
      </c>
      <c r="G1" s="1" t="s">
        <v>6</v>
      </c>
      <c r="I1" s="1" t="s">
        <v>51</v>
      </c>
    </row>
    <row r="2" spans="1:9" x14ac:dyDescent="0.25">
      <c r="A2" s="2">
        <v>1</v>
      </c>
      <c r="B2" s="2">
        <v>30</v>
      </c>
      <c r="C2" s="2">
        <v>73</v>
      </c>
      <c r="D2">
        <f t="shared" ref="D2:D11" si="0">B2-$B$14</f>
        <v>-20</v>
      </c>
      <c r="E2">
        <f t="shared" ref="E2:E11" si="1">C2-$C$14</f>
        <v>-37</v>
      </c>
      <c r="F2">
        <f>POWER(D2,2)</f>
        <v>400</v>
      </c>
      <c r="G2">
        <f>POWER(E2:E11,2)</f>
        <v>1369</v>
      </c>
    </row>
    <row r="3" spans="1:9" x14ac:dyDescent="0.25">
      <c r="A3" s="2">
        <v>2</v>
      </c>
      <c r="B3" s="2">
        <v>20</v>
      </c>
      <c r="C3" s="2">
        <v>50</v>
      </c>
      <c r="D3">
        <f t="shared" si="0"/>
        <v>-30</v>
      </c>
      <c r="E3">
        <f t="shared" si="1"/>
        <v>-60</v>
      </c>
      <c r="F3">
        <f t="shared" ref="F3:F10" si="2">POWER(D3,2)</f>
        <v>900</v>
      </c>
      <c r="G3">
        <f t="shared" ref="G3:G10" si="3">POWER(E3:E13,2)</f>
        <v>3600</v>
      </c>
    </row>
    <row r="4" spans="1:9" x14ac:dyDescent="0.25">
      <c r="A4" s="2">
        <v>3</v>
      </c>
      <c r="B4" s="2">
        <v>60</v>
      </c>
      <c r="C4" s="2">
        <v>128</v>
      </c>
      <c r="D4">
        <f t="shared" si="0"/>
        <v>10</v>
      </c>
      <c r="E4">
        <f t="shared" si="1"/>
        <v>18</v>
      </c>
      <c r="F4">
        <f t="shared" si="2"/>
        <v>100</v>
      </c>
      <c r="G4">
        <f t="shared" si="3"/>
        <v>324</v>
      </c>
    </row>
    <row r="5" spans="1:9" x14ac:dyDescent="0.25">
      <c r="A5" s="2">
        <v>4</v>
      </c>
      <c r="B5" s="2">
        <v>80</v>
      </c>
      <c r="C5" s="2">
        <v>170</v>
      </c>
      <c r="D5">
        <f t="shared" si="0"/>
        <v>30</v>
      </c>
      <c r="E5">
        <f t="shared" si="1"/>
        <v>60</v>
      </c>
      <c r="F5">
        <f t="shared" si="2"/>
        <v>900</v>
      </c>
      <c r="G5">
        <f t="shared" si="3"/>
        <v>3600</v>
      </c>
    </row>
    <row r="6" spans="1:9" x14ac:dyDescent="0.25">
      <c r="A6" s="2">
        <v>5</v>
      </c>
      <c r="B6" s="2">
        <v>40</v>
      </c>
      <c r="C6" s="2">
        <v>87</v>
      </c>
      <c r="D6">
        <f t="shared" si="0"/>
        <v>-10</v>
      </c>
      <c r="E6">
        <f t="shared" si="1"/>
        <v>-23</v>
      </c>
      <c r="F6">
        <f t="shared" si="2"/>
        <v>100</v>
      </c>
      <c r="G6">
        <f t="shared" si="3"/>
        <v>529</v>
      </c>
    </row>
    <row r="7" spans="1:9" x14ac:dyDescent="0.25">
      <c r="A7" s="2">
        <v>6</v>
      </c>
      <c r="B7" s="2">
        <v>50</v>
      </c>
      <c r="C7" s="2">
        <v>108</v>
      </c>
      <c r="D7">
        <f t="shared" si="0"/>
        <v>0</v>
      </c>
      <c r="E7">
        <f t="shared" si="1"/>
        <v>-2</v>
      </c>
      <c r="F7">
        <f t="shared" si="2"/>
        <v>0</v>
      </c>
      <c r="G7">
        <f t="shared" si="3"/>
        <v>4</v>
      </c>
    </row>
    <row r="8" spans="1:9" x14ac:dyDescent="0.25">
      <c r="A8" s="2">
        <v>7</v>
      </c>
      <c r="B8" s="2">
        <v>60</v>
      </c>
      <c r="C8" s="2">
        <v>135</v>
      </c>
      <c r="D8">
        <f t="shared" si="0"/>
        <v>10</v>
      </c>
      <c r="E8">
        <f t="shared" si="1"/>
        <v>25</v>
      </c>
      <c r="F8">
        <f t="shared" si="2"/>
        <v>100</v>
      </c>
      <c r="G8">
        <f t="shared" si="3"/>
        <v>625</v>
      </c>
    </row>
    <row r="9" spans="1:9" x14ac:dyDescent="0.25">
      <c r="A9" s="2">
        <v>8</v>
      </c>
      <c r="B9" s="2">
        <v>30</v>
      </c>
      <c r="C9" s="2">
        <v>69</v>
      </c>
      <c r="D9">
        <f t="shared" si="0"/>
        <v>-20</v>
      </c>
      <c r="E9">
        <f t="shared" si="1"/>
        <v>-41</v>
      </c>
      <c r="F9">
        <f t="shared" si="2"/>
        <v>400</v>
      </c>
      <c r="G9">
        <f t="shared" si="3"/>
        <v>1681</v>
      </c>
    </row>
    <row r="10" spans="1:9" x14ac:dyDescent="0.25">
      <c r="A10" s="2">
        <v>9</v>
      </c>
      <c r="B10" s="2">
        <v>70</v>
      </c>
      <c r="C10" s="2">
        <v>148</v>
      </c>
      <c r="D10">
        <f t="shared" si="0"/>
        <v>20</v>
      </c>
      <c r="E10">
        <f t="shared" si="1"/>
        <v>38</v>
      </c>
      <c r="F10">
        <f t="shared" si="2"/>
        <v>400</v>
      </c>
      <c r="G10">
        <f t="shared" si="3"/>
        <v>1444</v>
      </c>
    </row>
    <row r="11" spans="1:9" x14ac:dyDescent="0.25">
      <c r="A11" s="2">
        <v>10</v>
      </c>
      <c r="B11" s="2">
        <v>60</v>
      </c>
      <c r="C11" s="2">
        <v>132</v>
      </c>
      <c r="D11">
        <f t="shared" si="0"/>
        <v>10</v>
      </c>
      <c r="E11">
        <f t="shared" si="1"/>
        <v>22</v>
      </c>
      <c r="F11">
        <f>D11*D11</f>
        <v>100</v>
      </c>
      <c r="G11">
        <f>POWER(E11:E20,2)</f>
        <v>484</v>
      </c>
    </row>
    <row r="13" spans="1:9" x14ac:dyDescent="0.25">
      <c r="A13" s="4" t="s">
        <v>2</v>
      </c>
      <c r="B13" s="3">
        <f t="shared" ref="B13:G13" si="4">SUM(B2:B11)</f>
        <v>500</v>
      </c>
      <c r="C13">
        <f t="shared" si="4"/>
        <v>1100</v>
      </c>
      <c r="D13">
        <f t="shared" si="4"/>
        <v>0</v>
      </c>
      <c r="E13">
        <f t="shared" si="4"/>
        <v>0</v>
      </c>
      <c r="F13">
        <f t="shared" si="4"/>
        <v>3400</v>
      </c>
      <c r="G13">
        <f t="shared" si="4"/>
        <v>13660</v>
      </c>
    </row>
    <row r="14" spans="1:9" x14ac:dyDescent="0.25">
      <c r="A14" s="4" t="s">
        <v>5</v>
      </c>
      <c r="B14">
        <f>AVERAGE(B1:B11)</f>
        <v>50</v>
      </c>
      <c r="C14">
        <f>AVERAGE(C2:C11)</f>
        <v>110</v>
      </c>
    </row>
    <row r="15" spans="1:9" x14ac:dyDescent="0.25">
      <c r="B15">
        <f>B13/10</f>
        <v>50</v>
      </c>
      <c r="C15">
        <f>C13/10</f>
        <v>110</v>
      </c>
    </row>
    <row r="16" spans="1:9" ht="16.5" customHeight="1" x14ac:dyDescent="0.25">
      <c r="A16" s="5" t="s">
        <v>7</v>
      </c>
      <c r="B16" s="2">
        <v>9</v>
      </c>
    </row>
    <row r="17" spans="1:9" x14ac:dyDescent="0.25">
      <c r="A17" s="5" t="s">
        <v>8</v>
      </c>
      <c r="B17">
        <f>F13/9</f>
        <v>377.77777777777777</v>
      </c>
      <c r="C17">
        <f>G13/9</f>
        <v>1517.7777777777778</v>
      </c>
    </row>
    <row r="18" spans="1:9" x14ac:dyDescent="0.25">
      <c r="B18">
        <f>_xlfn.VAR.S(B2:B11)</f>
        <v>377.77777777777777</v>
      </c>
      <c r="C18">
        <f>_xlfn.VAR.S(C2:C11)</f>
        <v>1517.7777777777778</v>
      </c>
    </row>
    <row r="19" spans="1:9" x14ac:dyDescent="0.25">
      <c r="A19" s="5" t="s">
        <v>9</v>
      </c>
      <c r="B19">
        <f>_xlfn.STDEV.S(B3:B11)</f>
        <v>19.220937657784656</v>
      </c>
      <c r="C19">
        <f>_xlfn.STDEV.S(C2:C11)</f>
        <v>38.958667556498618</v>
      </c>
    </row>
    <row r="20" spans="1:9" x14ac:dyDescent="0.25">
      <c r="B20">
        <f>SQRT(B17)</f>
        <v>19.436506316151</v>
      </c>
      <c r="C20">
        <f>SQRT(C17)</f>
        <v>38.958667556498618</v>
      </c>
    </row>
    <row r="21" spans="1:9" ht="21" x14ac:dyDescent="0.35">
      <c r="C21" s="12" t="s">
        <v>48</v>
      </c>
      <c r="E21" t="s">
        <v>49</v>
      </c>
    </row>
    <row r="22" spans="1:9" x14ac:dyDescent="0.25">
      <c r="A22" s="1" t="s">
        <v>3</v>
      </c>
      <c r="B22" s="1" t="s">
        <v>13</v>
      </c>
      <c r="C22" s="1" t="s">
        <v>12</v>
      </c>
      <c r="D22" s="1" t="s">
        <v>14</v>
      </c>
      <c r="E22" s="1" t="s">
        <v>15</v>
      </c>
      <c r="F22" s="1" t="s">
        <v>16</v>
      </c>
      <c r="G22" s="1" t="s">
        <v>17</v>
      </c>
      <c r="H22" s="1" t="s">
        <v>18</v>
      </c>
      <c r="I22" s="1" t="s">
        <v>19</v>
      </c>
    </row>
    <row r="23" spans="1:9" x14ac:dyDescent="0.25">
      <c r="A23" s="2">
        <v>1</v>
      </c>
      <c r="B23" s="2">
        <v>30</v>
      </c>
      <c r="C23" s="2">
        <v>73</v>
      </c>
      <c r="D23" s="2">
        <v>30</v>
      </c>
      <c r="E23">
        <f>C23-D23</f>
        <v>43</v>
      </c>
      <c r="F23">
        <f>POWER(E23,2)</f>
        <v>1849</v>
      </c>
      <c r="G23">
        <f>15+1.5*B23</f>
        <v>60</v>
      </c>
      <c r="H23">
        <f>C23-G23</f>
        <v>13</v>
      </c>
      <c r="I23">
        <f>POWER(H23,2)</f>
        <v>169</v>
      </c>
    </row>
    <row r="24" spans="1:9" x14ac:dyDescent="0.25">
      <c r="A24" s="2">
        <v>2</v>
      </c>
      <c r="B24" s="2">
        <v>20</v>
      </c>
      <c r="C24" s="2">
        <v>50</v>
      </c>
      <c r="D24" s="2">
        <v>30</v>
      </c>
      <c r="E24">
        <f t="shared" ref="E24:E32" si="5">C24-D24</f>
        <v>20</v>
      </c>
      <c r="F24">
        <f t="shared" ref="F24:F32" si="6">POWER(E24,2)</f>
        <v>400</v>
      </c>
      <c r="G24">
        <f t="shared" ref="G24:G32" si="7">15+1.5*B24</f>
        <v>45</v>
      </c>
      <c r="H24">
        <f t="shared" ref="H24:H32" si="8">C24-G24</f>
        <v>5</v>
      </c>
      <c r="I24">
        <f t="shared" ref="I24:I31" si="9">POWER(H24,2)</f>
        <v>25</v>
      </c>
    </row>
    <row r="25" spans="1:9" x14ac:dyDescent="0.25">
      <c r="A25" s="2">
        <v>3</v>
      </c>
      <c r="B25" s="2">
        <v>60</v>
      </c>
      <c r="C25" s="2">
        <v>128</v>
      </c>
      <c r="D25" s="2">
        <v>30</v>
      </c>
      <c r="E25">
        <f t="shared" si="5"/>
        <v>98</v>
      </c>
      <c r="F25">
        <f t="shared" si="6"/>
        <v>9604</v>
      </c>
      <c r="G25">
        <f t="shared" si="7"/>
        <v>105</v>
      </c>
      <c r="H25">
        <f t="shared" si="8"/>
        <v>23</v>
      </c>
      <c r="I25">
        <f t="shared" si="9"/>
        <v>529</v>
      </c>
    </row>
    <row r="26" spans="1:9" x14ac:dyDescent="0.25">
      <c r="A26" s="2">
        <v>4</v>
      </c>
      <c r="B26" s="2">
        <v>80</v>
      </c>
      <c r="C26" s="2">
        <v>170</v>
      </c>
      <c r="D26" s="2">
        <v>30</v>
      </c>
      <c r="E26">
        <f t="shared" si="5"/>
        <v>140</v>
      </c>
      <c r="F26">
        <f t="shared" si="6"/>
        <v>19600</v>
      </c>
      <c r="G26">
        <f t="shared" si="7"/>
        <v>135</v>
      </c>
      <c r="H26">
        <f t="shared" si="8"/>
        <v>35</v>
      </c>
      <c r="I26">
        <f t="shared" si="9"/>
        <v>1225</v>
      </c>
    </row>
    <row r="27" spans="1:9" x14ac:dyDescent="0.25">
      <c r="A27" s="2">
        <v>5</v>
      </c>
      <c r="B27" s="2">
        <v>40</v>
      </c>
      <c r="C27" s="2">
        <v>87</v>
      </c>
      <c r="D27" s="2">
        <v>30</v>
      </c>
      <c r="E27">
        <f t="shared" si="5"/>
        <v>57</v>
      </c>
      <c r="F27">
        <f t="shared" si="6"/>
        <v>3249</v>
      </c>
      <c r="G27">
        <f t="shared" si="7"/>
        <v>75</v>
      </c>
      <c r="H27">
        <f t="shared" si="8"/>
        <v>12</v>
      </c>
      <c r="I27">
        <f t="shared" si="9"/>
        <v>144</v>
      </c>
    </row>
    <row r="28" spans="1:9" x14ac:dyDescent="0.25">
      <c r="A28" s="2">
        <v>6</v>
      </c>
      <c r="B28" s="2">
        <v>50</v>
      </c>
      <c r="C28" s="2">
        <v>108</v>
      </c>
      <c r="D28" s="2">
        <v>30</v>
      </c>
      <c r="E28">
        <f t="shared" si="5"/>
        <v>78</v>
      </c>
      <c r="F28">
        <f t="shared" si="6"/>
        <v>6084</v>
      </c>
      <c r="G28">
        <f t="shared" si="7"/>
        <v>90</v>
      </c>
      <c r="H28">
        <f t="shared" si="8"/>
        <v>18</v>
      </c>
      <c r="I28">
        <f t="shared" si="9"/>
        <v>324</v>
      </c>
    </row>
    <row r="29" spans="1:9" x14ac:dyDescent="0.25">
      <c r="A29" s="2">
        <v>7</v>
      </c>
      <c r="B29" s="2">
        <v>60</v>
      </c>
      <c r="C29" s="2">
        <v>135</v>
      </c>
      <c r="D29" s="2">
        <v>30</v>
      </c>
      <c r="E29">
        <f t="shared" si="5"/>
        <v>105</v>
      </c>
      <c r="F29">
        <f t="shared" si="6"/>
        <v>11025</v>
      </c>
      <c r="G29">
        <f t="shared" si="7"/>
        <v>105</v>
      </c>
      <c r="H29">
        <f t="shared" si="8"/>
        <v>30</v>
      </c>
      <c r="I29">
        <f t="shared" si="9"/>
        <v>900</v>
      </c>
    </row>
    <row r="30" spans="1:9" x14ac:dyDescent="0.25">
      <c r="A30" s="2">
        <v>8</v>
      </c>
      <c r="B30" s="2">
        <v>30</v>
      </c>
      <c r="C30" s="2">
        <v>69</v>
      </c>
      <c r="D30" s="2">
        <v>30</v>
      </c>
      <c r="E30">
        <f t="shared" si="5"/>
        <v>39</v>
      </c>
      <c r="F30">
        <f t="shared" si="6"/>
        <v>1521</v>
      </c>
      <c r="G30">
        <f t="shared" si="7"/>
        <v>60</v>
      </c>
      <c r="H30">
        <f t="shared" si="8"/>
        <v>9</v>
      </c>
      <c r="I30">
        <f t="shared" si="9"/>
        <v>81</v>
      </c>
    </row>
    <row r="31" spans="1:9" x14ac:dyDescent="0.25">
      <c r="A31" s="2">
        <v>9</v>
      </c>
      <c r="B31" s="2">
        <v>70</v>
      </c>
      <c r="C31" s="2">
        <v>148</v>
      </c>
      <c r="D31" s="2">
        <v>30</v>
      </c>
      <c r="E31">
        <f t="shared" si="5"/>
        <v>118</v>
      </c>
      <c r="F31">
        <f t="shared" si="6"/>
        <v>13924</v>
      </c>
      <c r="G31">
        <f t="shared" si="7"/>
        <v>120</v>
      </c>
      <c r="H31">
        <f t="shared" si="8"/>
        <v>28</v>
      </c>
      <c r="I31">
        <f t="shared" si="9"/>
        <v>784</v>
      </c>
    </row>
    <row r="32" spans="1:9" x14ac:dyDescent="0.25">
      <c r="A32" s="2">
        <v>10</v>
      </c>
      <c r="B32" s="2">
        <v>60</v>
      </c>
      <c r="C32" s="2">
        <v>132</v>
      </c>
      <c r="D32" s="2">
        <v>30</v>
      </c>
      <c r="E32">
        <f t="shared" si="5"/>
        <v>102</v>
      </c>
      <c r="F32">
        <f t="shared" si="6"/>
        <v>10404</v>
      </c>
      <c r="G32">
        <f t="shared" si="7"/>
        <v>105</v>
      </c>
      <c r="H32">
        <f t="shared" si="8"/>
        <v>27</v>
      </c>
      <c r="I32">
        <f>POWER(H32,2)</f>
        <v>729</v>
      </c>
    </row>
    <row r="33" spans="1:9" x14ac:dyDescent="0.25">
      <c r="E33">
        <f>SUM(E23:E32)</f>
        <v>800</v>
      </c>
      <c r="F33">
        <f>SUM(F23:F32)</f>
        <v>77660</v>
      </c>
      <c r="H33">
        <f>SUM(H23:H32)</f>
        <v>200</v>
      </c>
      <c r="I33">
        <f>SUM(I23:I32)</f>
        <v>4910</v>
      </c>
    </row>
    <row r="35" spans="1:9" x14ac:dyDescent="0.25">
      <c r="B35" s="6"/>
    </row>
    <row r="37" spans="1:9" ht="23.25" x14ac:dyDescent="0.35">
      <c r="B37" s="13" t="s">
        <v>50</v>
      </c>
    </row>
    <row r="39" spans="1:9" x14ac:dyDescent="0.25">
      <c r="A39" s="1" t="s">
        <v>3</v>
      </c>
      <c r="B39" s="1" t="s">
        <v>11</v>
      </c>
      <c r="C39" s="1" t="s">
        <v>10</v>
      </c>
      <c r="D39" s="1" t="s">
        <v>22</v>
      </c>
      <c r="E39" s="1" t="s">
        <v>23</v>
      </c>
      <c r="F39" t="s">
        <v>24</v>
      </c>
      <c r="G39" t="s">
        <v>4</v>
      </c>
      <c r="H39" s="1"/>
    </row>
    <row r="40" spans="1:9" x14ac:dyDescent="0.25">
      <c r="A40" s="2">
        <v>1</v>
      </c>
      <c r="B40" s="2">
        <v>30</v>
      </c>
      <c r="C40" s="2">
        <v>73</v>
      </c>
      <c r="D40">
        <f>B40-$B$52</f>
        <v>-20</v>
      </c>
      <c r="E40">
        <f>C40-$C$52</f>
        <v>-37</v>
      </c>
      <c r="F40">
        <f>PRODUCT(D40:E40)</f>
        <v>740</v>
      </c>
      <c r="G40">
        <f>POWER(D40,2)</f>
        <v>400</v>
      </c>
    </row>
    <row r="41" spans="1:9" x14ac:dyDescent="0.25">
      <c r="A41" s="2">
        <v>2</v>
      </c>
      <c r="B41" s="2">
        <v>20</v>
      </c>
      <c r="C41" s="2">
        <v>50</v>
      </c>
      <c r="D41">
        <f t="shared" ref="D41:D49" si="10">B41-$B$52</f>
        <v>-30</v>
      </c>
      <c r="E41">
        <f t="shared" ref="E41:E49" si="11">C41-$C$52</f>
        <v>-60</v>
      </c>
      <c r="F41">
        <f t="shared" ref="F41:F49" si="12">PRODUCT(D41:E41)</f>
        <v>1800</v>
      </c>
      <c r="G41">
        <f t="shared" ref="G41:G49" si="13">POWER(D41,2)</f>
        <v>900</v>
      </c>
    </row>
    <row r="42" spans="1:9" x14ac:dyDescent="0.25">
      <c r="A42" s="2">
        <v>3</v>
      </c>
      <c r="B42" s="2">
        <v>60</v>
      </c>
      <c r="C42" s="2">
        <v>128</v>
      </c>
      <c r="D42">
        <f t="shared" si="10"/>
        <v>10</v>
      </c>
      <c r="E42">
        <f t="shared" si="11"/>
        <v>18</v>
      </c>
      <c r="F42">
        <f t="shared" si="12"/>
        <v>180</v>
      </c>
      <c r="G42">
        <f t="shared" si="13"/>
        <v>100</v>
      </c>
    </row>
    <row r="43" spans="1:9" x14ac:dyDescent="0.25">
      <c r="A43" s="2">
        <v>4</v>
      </c>
      <c r="B43" s="2">
        <v>80</v>
      </c>
      <c r="C43" s="2">
        <v>170</v>
      </c>
      <c r="D43">
        <f t="shared" si="10"/>
        <v>30</v>
      </c>
      <c r="E43">
        <f t="shared" si="11"/>
        <v>60</v>
      </c>
      <c r="F43">
        <f t="shared" si="12"/>
        <v>1800</v>
      </c>
      <c r="G43">
        <f t="shared" si="13"/>
        <v>900</v>
      </c>
    </row>
    <row r="44" spans="1:9" x14ac:dyDescent="0.25">
      <c r="A44" s="2">
        <v>5</v>
      </c>
      <c r="B44" s="2">
        <v>40</v>
      </c>
      <c r="C44" s="2">
        <v>87</v>
      </c>
      <c r="D44">
        <f t="shared" si="10"/>
        <v>-10</v>
      </c>
      <c r="E44">
        <f t="shared" si="11"/>
        <v>-23</v>
      </c>
      <c r="F44">
        <f t="shared" si="12"/>
        <v>230</v>
      </c>
      <c r="G44">
        <f t="shared" si="13"/>
        <v>100</v>
      </c>
    </row>
    <row r="45" spans="1:9" x14ac:dyDescent="0.25">
      <c r="A45" s="2">
        <v>6</v>
      </c>
      <c r="B45" s="2">
        <v>50</v>
      </c>
      <c r="C45" s="2">
        <v>108</v>
      </c>
      <c r="D45">
        <f t="shared" si="10"/>
        <v>0</v>
      </c>
      <c r="E45">
        <f t="shared" si="11"/>
        <v>-2</v>
      </c>
      <c r="F45">
        <f t="shared" si="12"/>
        <v>0</v>
      </c>
      <c r="G45">
        <f t="shared" si="13"/>
        <v>0</v>
      </c>
    </row>
    <row r="46" spans="1:9" x14ac:dyDescent="0.25">
      <c r="A46" s="2">
        <v>7</v>
      </c>
      <c r="B46" s="2">
        <v>60</v>
      </c>
      <c r="C46" s="2">
        <v>135</v>
      </c>
      <c r="D46">
        <f t="shared" si="10"/>
        <v>10</v>
      </c>
      <c r="E46">
        <f t="shared" si="11"/>
        <v>25</v>
      </c>
      <c r="F46">
        <f t="shared" si="12"/>
        <v>250</v>
      </c>
      <c r="G46">
        <f t="shared" si="13"/>
        <v>100</v>
      </c>
    </row>
    <row r="47" spans="1:9" x14ac:dyDescent="0.25">
      <c r="A47" s="2">
        <v>8</v>
      </c>
      <c r="B47" s="2">
        <v>30</v>
      </c>
      <c r="C47" s="2">
        <v>69</v>
      </c>
      <c r="D47">
        <f t="shared" si="10"/>
        <v>-20</v>
      </c>
      <c r="E47">
        <f t="shared" si="11"/>
        <v>-41</v>
      </c>
      <c r="F47">
        <f t="shared" si="12"/>
        <v>820</v>
      </c>
      <c r="G47">
        <f t="shared" si="13"/>
        <v>400</v>
      </c>
    </row>
    <row r="48" spans="1:9" x14ac:dyDescent="0.25">
      <c r="A48" s="2">
        <v>9</v>
      </c>
      <c r="B48" s="2">
        <v>70</v>
      </c>
      <c r="C48" s="2">
        <v>148</v>
      </c>
      <c r="D48">
        <f t="shared" si="10"/>
        <v>20</v>
      </c>
      <c r="E48">
        <f t="shared" si="11"/>
        <v>38</v>
      </c>
      <c r="F48">
        <f t="shared" si="12"/>
        <v>760</v>
      </c>
      <c r="G48">
        <f t="shared" si="13"/>
        <v>400</v>
      </c>
    </row>
    <row r="49" spans="1:8" x14ac:dyDescent="0.25">
      <c r="A49" s="2">
        <v>10</v>
      </c>
      <c r="B49" s="2">
        <v>60</v>
      </c>
      <c r="C49" s="2">
        <v>132</v>
      </c>
      <c r="D49">
        <f t="shared" si="10"/>
        <v>10</v>
      </c>
      <c r="E49">
        <f t="shared" si="11"/>
        <v>22</v>
      </c>
      <c r="F49">
        <f t="shared" si="12"/>
        <v>220</v>
      </c>
      <c r="G49">
        <f t="shared" si="13"/>
        <v>100</v>
      </c>
    </row>
    <row r="51" spans="1:8" x14ac:dyDescent="0.25">
      <c r="A51" s="4" t="s">
        <v>2</v>
      </c>
      <c r="B51" s="3">
        <f t="shared" ref="B51:C51" si="14">SUM(B40:B49)</f>
        <v>500</v>
      </c>
      <c r="C51">
        <f t="shared" si="14"/>
        <v>1100</v>
      </c>
      <c r="D51">
        <f>SUM(D40:D49)</f>
        <v>0</v>
      </c>
      <c r="E51">
        <f>SUM(E40:E49)</f>
        <v>0</v>
      </c>
      <c r="F51">
        <f>SUM(F40:F49)</f>
        <v>6800</v>
      </c>
      <c r="G51">
        <f>SUM(G40:G49)</f>
        <v>3400</v>
      </c>
    </row>
    <row r="52" spans="1:8" x14ac:dyDescent="0.25">
      <c r="A52" s="4" t="s">
        <v>5</v>
      </c>
      <c r="B52">
        <f>AVERAGE(B39:B49)</f>
        <v>50</v>
      </c>
      <c r="C52">
        <f>AVERAGE(C40:C49)</f>
        <v>110</v>
      </c>
    </row>
    <row r="54" spans="1:8" ht="18" x14ac:dyDescent="0.3">
      <c r="A54" s="7" t="s">
        <v>20</v>
      </c>
      <c r="B54">
        <f>6800/3400</f>
        <v>2</v>
      </c>
      <c r="G54" s="2" t="s">
        <v>52</v>
      </c>
      <c r="H54" s="14">
        <f>_xlfn.F.INV(0.95,1,8)</f>
        <v>5.3176550715787139</v>
      </c>
    </row>
    <row r="55" spans="1:8" x14ac:dyDescent="0.25">
      <c r="A55" s="7" t="s">
        <v>21</v>
      </c>
      <c r="B55">
        <f>110-2*50</f>
        <v>10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2021-05-11T08:39:20Z</dcterms:created>
  <dcterms:modified xsi:type="dcterms:W3CDTF">2021-05-14T16:05:29Z</dcterms:modified>
</cp:coreProperties>
</file>