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260" windowHeight="8325"/>
  </bookViews>
  <sheets>
    <sheet name="Sheet2" sheetId="2" r:id="rId1"/>
  </sheets>
  <definedNames>
    <definedName name="_xlnm.Print_Area" localSheetId="0">Sheet2!$A$1:$M$78</definedName>
  </definedNames>
  <calcPr calcId="125725"/>
</workbook>
</file>

<file path=xl/calcChain.xml><?xml version="1.0" encoding="utf-8"?>
<calcChain xmlns="http://schemas.openxmlformats.org/spreadsheetml/2006/main">
  <c r="C40" i="2"/>
  <c r="D40"/>
  <c r="E40"/>
  <c r="F40"/>
  <c r="G40"/>
  <c r="H40"/>
  <c r="I40"/>
  <c r="J40"/>
  <c r="K40"/>
  <c r="L40"/>
  <c r="M40"/>
  <c r="B40"/>
  <c r="B49"/>
  <c r="C49"/>
  <c r="E49"/>
  <c r="F49"/>
  <c r="H49"/>
  <c r="J49"/>
  <c r="I47"/>
  <c r="K47"/>
  <c r="G46"/>
  <c r="G47"/>
  <c r="D46"/>
  <c r="D47"/>
  <c r="K46"/>
  <c r="K49"/>
  <c r="L46"/>
  <c r="I46"/>
  <c r="I48"/>
  <c r="I49"/>
  <c r="G48"/>
  <c r="D48"/>
  <c r="L47"/>
  <c r="L49"/>
  <c r="L48"/>
  <c r="K48"/>
  <c r="G102"/>
  <c r="H102"/>
  <c r="L102"/>
  <c r="G103"/>
  <c r="G104"/>
  <c r="G105"/>
  <c r="I102"/>
  <c r="I107"/>
  <c r="I103"/>
  <c r="K103"/>
  <c r="I104"/>
  <c r="K104"/>
  <c r="I105"/>
  <c r="K105"/>
  <c r="I106"/>
  <c r="K106"/>
  <c r="F106"/>
  <c r="F105"/>
  <c r="F104"/>
  <c r="F103"/>
  <c r="F102"/>
  <c r="D49"/>
  <c r="G49"/>
  <c r="H105"/>
  <c r="L105"/>
  <c r="H103"/>
  <c r="L103"/>
  <c r="H104"/>
  <c r="L104"/>
  <c r="J102"/>
  <c r="K102"/>
  <c r="H106"/>
  <c r="H107"/>
  <c r="J105"/>
  <c r="J103"/>
  <c r="L106"/>
  <c r="J106"/>
  <c r="J107"/>
  <c r="M102"/>
  <c r="I70"/>
  <c r="L107"/>
  <c r="N102"/>
  <c r="O102"/>
  <c r="J70"/>
  <c r="J104"/>
</calcChain>
</file>

<file path=xl/sharedStrings.xml><?xml version="1.0" encoding="utf-8"?>
<sst xmlns="http://schemas.openxmlformats.org/spreadsheetml/2006/main" count="307" uniqueCount="155">
  <si>
    <t>Crop Day :</t>
  </si>
  <si>
    <t>ICUMSA in IU/Grade</t>
  </si>
  <si>
    <t>L-31</t>
  </si>
  <si>
    <t>M-31</t>
  </si>
  <si>
    <t>S-31</t>
  </si>
  <si>
    <t>L-30</t>
  </si>
  <si>
    <t>M-30</t>
  </si>
  <si>
    <t>S-30</t>
  </si>
  <si>
    <t>Day</t>
  </si>
  <si>
    <t>Target</t>
  </si>
  <si>
    <t>Grade Wise Production</t>
  </si>
  <si>
    <t>Grade</t>
  </si>
  <si>
    <t>% Production</t>
  </si>
  <si>
    <t>100 Kg</t>
  </si>
  <si>
    <t>50 Kg</t>
  </si>
  <si>
    <t>Period</t>
  </si>
  <si>
    <t>Todate</t>
  </si>
  <si>
    <t>Targer Todate</t>
  </si>
  <si>
    <t>Total</t>
  </si>
  <si>
    <t>BISS</t>
  </si>
  <si>
    <t>Grand Total</t>
  </si>
  <si>
    <t>Bold Grain %</t>
  </si>
  <si>
    <t>Sugar Temperature Profile</t>
  </si>
  <si>
    <t>Time</t>
  </si>
  <si>
    <t>DH Ambient</t>
  </si>
  <si>
    <t>Inlet</t>
  </si>
  <si>
    <t>Outlet</t>
  </si>
  <si>
    <t>Temp</t>
  </si>
  <si>
    <t>Humidity</t>
  </si>
  <si>
    <t>6-8AM</t>
  </si>
  <si>
    <t>8-10AM</t>
  </si>
  <si>
    <t>10-12Noon</t>
  </si>
  <si>
    <t>12-2PM</t>
  </si>
  <si>
    <t>2-4PM</t>
  </si>
  <si>
    <t>4-6PM</t>
  </si>
  <si>
    <t>6-8PM</t>
  </si>
  <si>
    <t>8-10PM</t>
  </si>
  <si>
    <t>10-12MN</t>
  </si>
  <si>
    <t>12-2AM</t>
  </si>
  <si>
    <t>2-4AM</t>
  </si>
  <si>
    <t>4-6AM</t>
  </si>
  <si>
    <t>Sugar Moisture Profile</t>
  </si>
  <si>
    <t>Shift</t>
  </si>
  <si>
    <t>Humidity Profile</t>
  </si>
  <si>
    <t>Ambient</t>
  </si>
  <si>
    <t>Godown No</t>
  </si>
  <si>
    <t>7-00AM</t>
  </si>
  <si>
    <t>3-00PM</t>
  </si>
  <si>
    <t>11-00PM</t>
  </si>
  <si>
    <t>Dehumidification Activity</t>
  </si>
  <si>
    <t>FBD and Dust Collection Control</t>
  </si>
  <si>
    <t>ID</t>
  </si>
  <si>
    <t>Comp</t>
  </si>
  <si>
    <t>Dust Collection</t>
  </si>
  <si>
    <t>Dust</t>
  </si>
  <si>
    <t>Cold Air Compt</t>
  </si>
  <si>
    <t>Suction</t>
  </si>
  <si>
    <t>Pressure</t>
  </si>
  <si>
    <t>Suction 1</t>
  </si>
  <si>
    <t>Suction 2</t>
  </si>
  <si>
    <t>Collected</t>
  </si>
  <si>
    <t>(Bags)</t>
  </si>
  <si>
    <t>2-00PM</t>
  </si>
  <si>
    <t>10-00PM</t>
  </si>
  <si>
    <t>6-00AM</t>
  </si>
  <si>
    <t/>
  </si>
  <si>
    <t>Average</t>
  </si>
  <si>
    <t xml:space="preserve"> </t>
  </si>
  <si>
    <t>Hot Air Compt</t>
  </si>
  <si>
    <t xml:space="preserve">Bagging </t>
  </si>
  <si>
    <t>Temp.</t>
  </si>
  <si>
    <t xml:space="preserve">  </t>
  </si>
  <si>
    <t>Percent</t>
  </si>
  <si>
    <t>NEW FBD Temp.</t>
  </si>
  <si>
    <t>No4.</t>
  </si>
  <si>
    <t>No. 5A</t>
  </si>
  <si>
    <t>No. 5B</t>
  </si>
  <si>
    <t xml:space="preserve">Hopper Temp. </t>
  </si>
  <si>
    <t>NEW FBD Moist. %</t>
  </si>
  <si>
    <t>Old FBD Moist. %</t>
  </si>
  <si>
    <t>Bagging Moist. %</t>
  </si>
  <si>
    <t>Shift A</t>
  </si>
  <si>
    <t>Shift B</t>
  </si>
  <si>
    <t>Shift C</t>
  </si>
  <si>
    <t>Dryer House</t>
  </si>
  <si>
    <t>Point No.</t>
  </si>
  <si>
    <t>Mol Tanks</t>
  </si>
  <si>
    <t>TRS</t>
  </si>
  <si>
    <t>Tank 1</t>
  </si>
  <si>
    <t>Tank 2</t>
  </si>
  <si>
    <t>Tank 3</t>
  </si>
  <si>
    <t>Tank 4</t>
  </si>
  <si>
    <t>SO2 (ppm)</t>
  </si>
  <si>
    <t>No of Bags</t>
  </si>
  <si>
    <t>L</t>
  </si>
  <si>
    <t>M</t>
  </si>
  <si>
    <t>S</t>
  </si>
  <si>
    <t xml:space="preserve">FBD (mm Water Column) </t>
  </si>
  <si>
    <t>Turbidity IU</t>
  </si>
  <si>
    <t>Hot Air</t>
  </si>
  <si>
    <t>Moi%Red Across FBD</t>
  </si>
  <si>
    <t>Hopper Moist%</t>
  </si>
  <si>
    <t>Moi%Red Across Hopper</t>
  </si>
  <si>
    <t>Moi Red from Hopper to Bagging</t>
  </si>
  <si>
    <t>Overall Moi%Red</t>
  </si>
  <si>
    <t>OLD FBD Temp.</t>
  </si>
  <si>
    <t>Retaintion M 31 on Mesh</t>
  </si>
  <si>
    <t>Retention %</t>
  </si>
  <si>
    <t>MA</t>
  </si>
  <si>
    <t>CV</t>
  </si>
  <si>
    <t>S.No.</t>
  </si>
  <si>
    <t>Mesh No</t>
  </si>
  <si>
    <t>Sugar Grade</t>
  </si>
  <si>
    <t>Opening Size (mm)</t>
  </si>
  <si>
    <t>Sieve Dia (mm)</t>
  </si>
  <si>
    <t>Cumulative retention</t>
  </si>
  <si>
    <t>Retained fraction (Fi)</t>
  </si>
  <si>
    <t>Mean Particle size(Xi)</t>
  </si>
  <si>
    <t>Fi*Xi</t>
  </si>
  <si>
    <r>
      <t>Xi</t>
    </r>
    <r>
      <rPr>
        <b/>
        <vertAlign val="superscript"/>
        <sz val="10"/>
        <rFont val="Verdana"/>
        <family val="2"/>
      </rPr>
      <t>2</t>
    </r>
  </si>
  <si>
    <r>
      <t>Fi*Xi</t>
    </r>
    <r>
      <rPr>
        <b/>
        <vertAlign val="superscript"/>
        <sz val="10"/>
        <rFont val="Verdana"/>
        <family val="2"/>
      </rPr>
      <t>2</t>
    </r>
  </si>
  <si>
    <t>MA
Σ(Fi*Xi)/(Σfi)</t>
  </si>
  <si>
    <t>SD</t>
  </si>
  <si>
    <t>Upper</t>
  </si>
  <si>
    <t>Lower</t>
  </si>
  <si>
    <t>Σ</t>
  </si>
  <si>
    <t>Tank 5</t>
  </si>
  <si>
    <t>NA</t>
  </si>
  <si>
    <t>&lt;38</t>
  </si>
  <si>
    <t>&lt;0.05</t>
  </si>
  <si>
    <t>Max</t>
  </si>
  <si>
    <t>Min</t>
  </si>
  <si>
    <t>Raw Sugar Profile</t>
  </si>
  <si>
    <t>Production</t>
  </si>
  <si>
    <t>Dispatch</t>
  </si>
  <si>
    <t>Quality Parameter</t>
  </si>
  <si>
    <t>Colour Max</t>
  </si>
  <si>
    <t>Moisture % Max</t>
  </si>
  <si>
    <r>
      <t xml:space="preserve">Polariz </t>
    </r>
    <r>
      <rPr>
        <b/>
        <sz val="10"/>
        <rFont val="Calibri"/>
        <family val="2"/>
      </rPr>
      <t>⁰</t>
    </r>
    <r>
      <rPr>
        <b/>
        <sz val="10"/>
        <rFont val="Arial"/>
        <family val="2"/>
      </rPr>
      <t>Z Min</t>
    </r>
  </si>
  <si>
    <t>Cond. Ash % Max</t>
  </si>
  <si>
    <t>Retaintion on 35 Mesh Min %</t>
  </si>
  <si>
    <t>Period Q.</t>
  </si>
  <si>
    <t>Todate Q.</t>
  </si>
  <si>
    <t>GS 8</t>
  </si>
  <si>
    <t>GS 10</t>
  </si>
  <si>
    <t>Results</t>
  </si>
  <si>
    <t>Raw Sugar</t>
  </si>
  <si>
    <t xml:space="preserve">Sugar Quality Report(Cry) For The Date </t>
  </si>
  <si>
    <t xml:space="preserve">Season : </t>
  </si>
  <si>
    <t>Raw Sugar Prod%</t>
  </si>
  <si>
    <t>Total (LQW)</t>
  </si>
  <si>
    <t>L-30 (LQW)</t>
  </si>
  <si>
    <t>M-30 (LQW)</t>
  </si>
  <si>
    <t>S-30 (LQW)</t>
  </si>
  <si>
    <t>DCM Shriram Ltd., Sugar Unit - Ajbapur</t>
  </si>
</sst>
</file>

<file path=xl/styles.xml><?xml version="1.0" encoding="utf-8"?>
<styleSheet xmlns="http://schemas.openxmlformats.org/spreadsheetml/2006/main">
  <numFmts count="3">
    <numFmt numFmtId="186" formatCode="0.0000"/>
    <numFmt numFmtId="187" formatCode="0.0"/>
    <numFmt numFmtId="188" formatCode="0.000"/>
  </numFmts>
  <fonts count="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b/>
      <vertAlign val="superscript"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2" fontId="0" fillId="2" borderId="1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0" xfId="0" applyNumberFormat="1" applyFill="1"/>
    <xf numFmtId="1" fontId="0" fillId="2" borderId="11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2" borderId="12" xfId="0" applyFont="1" applyFill="1" applyBorder="1"/>
    <xf numFmtId="0" fontId="1" fillId="2" borderId="12" xfId="0" applyFont="1" applyFill="1" applyBorder="1"/>
    <xf numFmtId="0" fontId="0" fillId="2" borderId="17" xfId="0" applyFill="1" applyBorder="1"/>
    <xf numFmtId="0" fontId="0" fillId="2" borderId="18" xfId="0" applyFill="1" applyBorder="1"/>
    <xf numFmtId="2" fontId="0" fillId="2" borderId="5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/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/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2" borderId="12" xfId="0" applyFill="1" applyBorder="1" applyAlignment="1"/>
    <xf numFmtId="187" fontId="0" fillId="2" borderId="31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33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34" xfId="0" applyNumberFormat="1" applyFill="1" applyBorder="1" applyAlignment="1">
      <alignment vertical="center"/>
    </xf>
    <xf numFmtId="0" fontId="0" fillId="2" borderId="35" xfId="0" applyFill="1" applyBorder="1" applyAlignment="1"/>
    <xf numFmtId="187" fontId="0" fillId="2" borderId="36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1" fontId="0" fillId="2" borderId="36" xfId="0" applyNumberFormat="1" applyFill="1" applyBorder="1" applyAlignment="1">
      <alignment horizontal="center"/>
    </xf>
    <xf numFmtId="1" fontId="0" fillId="2" borderId="37" xfId="0" applyNumberFormat="1" applyFill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0" fillId="2" borderId="35" xfId="0" applyNumberFormat="1" applyFill="1" applyBorder="1" applyAlignment="1">
      <alignment horizontal="center"/>
    </xf>
    <xf numFmtId="1" fontId="0" fillId="2" borderId="39" xfId="0" applyNumberFormat="1" applyFill="1" applyBorder="1" applyAlignment="1">
      <alignment horizontal="center" vertical="center"/>
    </xf>
    <xf numFmtId="1" fontId="0" fillId="2" borderId="38" xfId="0" applyNumberFormat="1" applyFill="1" applyBorder="1" applyAlignment="1">
      <alignment horizontal="center"/>
    </xf>
    <xf numFmtId="1" fontId="0" fillId="2" borderId="33" xfId="0" applyNumberFormat="1" applyFill="1" applyBorder="1" applyAlignment="1">
      <alignment horizontal="center" vertical="center"/>
    </xf>
    <xf numFmtId="1" fontId="0" fillId="2" borderId="40" xfId="0" applyNumberFormat="1" applyFill="1" applyBorder="1" applyAlignment="1">
      <alignment horizontal="center" vertical="center"/>
    </xf>
    <xf numFmtId="1" fontId="3" fillId="2" borderId="16" xfId="0" applyNumberFormat="1" applyFont="1" applyFill="1" applyBorder="1" applyAlignment="1">
      <alignment horizontal="center"/>
    </xf>
    <xf numFmtId="0" fontId="0" fillId="2" borderId="41" xfId="0" applyFill="1" applyBorder="1" applyAlignment="1"/>
    <xf numFmtId="187" fontId="0" fillId="2" borderId="42" xfId="0" applyNumberFormat="1" applyFill="1" applyBorder="1" applyAlignment="1">
      <alignment horizontal="center"/>
    </xf>
    <xf numFmtId="1" fontId="0" fillId="2" borderId="43" xfId="0" applyNumberFormat="1" applyFill="1" applyBorder="1" applyAlignment="1">
      <alignment horizontal="center"/>
    </xf>
    <xf numFmtId="1" fontId="0" fillId="2" borderId="44" xfId="0" applyNumberForma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1" fontId="0" fillId="2" borderId="42" xfId="0" applyNumberFormat="1" applyFill="1" applyBorder="1" applyAlignment="1">
      <alignment horizontal="center"/>
    </xf>
    <xf numFmtId="1" fontId="0" fillId="2" borderId="45" xfId="0" applyNumberFormat="1" applyFill="1" applyBorder="1" applyAlignment="1">
      <alignment horizontal="center"/>
    </xf>
    <xf numFmtId="1" fontId="0" fillId="2" borderId="40" xfId="0" applyNumberFormat="1" applyFill="1" applyBorder="1" applyAlignment="1">
      <alignment horizontal="center"/>
    </xf>
    <xf numFmtId="1" fontId="0" fillId="2" borderId="41" xfId="0" applyNumberFormat="1" applyFill="1" applyBorder="1" applyAlignment="1">
      <alignment horizontal="center"/>
    </xf>
    <xf numFmtId="1" fontId="0" fillId="2" borderId="46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1" fillId="2" borderId="47" xfId="0" applyFont="1" applyFill="1" applyBorder="1"/>
    <xf numFmtId="0" fontId="1" fillId="2" borderId="48" xfId="0" applyFont="1" applyFill="1" applyBorder="1"/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20" xfId="0" applyFont="1" applyFill="1" applyBorder="1" applyAlignment="1"/>
    <xf numFmtId="0" fontId="1" fillId="2" borderId="7" xfId="0" applyFont="1" applyFill="1" applyBorder="1" applyAlignment="1"/>
    <xf numFmtId="0" fontId="1" fillId="2" borderId="50" xfId="0" applyFont="1" applyFill="1" applyBorder="1" applyAlignment="1"/>
    <xf numFmtId="0" fontId="1" fillId="2" borderId="34" xfId="0" applyFont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1" fillId="2" borderId="28" xfId="0" applyFont="1" applyFill="1" applyBorder="1"/>
    <xf numFmtId="0" fontId="1" fillId="2" borderId="28" xfId="0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86" fontId="0" fillId="2" borderId="33" xfId="0" applyNumberFormat="1" applyFill="1" applyBorder="1" applyAlignment="1">
      <alignment horizontal="center"/>
    </xf>
    <xf numFmtId="2" fontId="1" fillId="2" borderId="33" xfId="0" applyNumberFormat="1" applyFon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2" fontId="1" fillId="2" borderId="32" xfId="0" applyNumberFormat="1" applyFont="1" applyFill="1" applyBorder="1" applyAlignment="1">
      <alignment horizontal="center"/>
    </xf>
    <xf numFmtId="0" fontId="3" fillId="2" borderId="35" xfId="0" applyFont="1" applyFill="1" applyBorder="1"/>
    <xf numFmtId="0" fontId="0" fillId="2" borderId="36" xfId="0" applyFill="1" applyBorder="1"/>
    <xf numFmtId="0" fontId="3" fillId="2" borderId="3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86" fontId="0" fillId="2" borderId="38" xfId="0" applyNumberFormat="1" applyFill="1" applyBorder="1" applyAlignment="1">
      <alignment horizontal="center"/>
    </xf>
    <xf numFmtId="0" fontId="0" fillId="2" borderId="51" xfId="0" applyNumberFormat="1" applyFill="1" applyBorder="1" applyAlignment="1">
      <alignment horizontal="center"/>
    </xf>
    <xf numFmtId="0" fontId="3" fillId="2" borderId="41" xfId="0" applyFont="1" applyFill="1" applyBorder="1"/>
    <xf numFmtId="0" fontId="0" fillId="2" borderId="44" xfId="0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186" fontId="0" fillId="2" borderId="40" xfId="0" applyNumberFormat="1" applyFill="1" applyBorder="1" applyAlignment="1">
      <alignment horizontal="center"/>
    </xf>
    <xf numFmtId="2" fontId="1" fillId="2" borderId="39" xfId="0" applyNumberFormat="1" applyFont="1" applyFill="1" applyBorder="1" applyAlignment="1">
      <alignment horizontal="center"/>
    </xf>
    <xf numFmtId="0" fontId="0" fillId="2" borderId="52" xfId="0" applyNumberFormat="1" applyFill="1" applyBorder="1" applyAlignment="1">
      <alignment horizontal="center"/>
    </xf>
    <xf numFmtId="2" fontId="1" fillId="2" borderId="53" xfId="0" applyNumberFormat="1" applyFont="1" applyFill="1" applyBorder="1" applyAlignment="1">
      <alignment horizontal="center"/>
    </xf>
    <xf numFmtId="0" fontId="1" fillId="2" borderId="29" xfId="0" applyFont="1" applyFill="1" applyBorder="1" applyAlignment="1"/>
    <xf numFmtId="186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9" xfId="0" applyFont="1" applyFill="1" applyBorder="1"/>
    <xf numFmtId="0" fontId="1" fillId="2" borderId="49" xfId="0" applyFont="1" applyFill="1" applyBorder="1"/>
    <xf numFmtId="0" fontId="1" fillId="2" borderId="41" xfId="0" applyFont="1" applyFill="1" applyBorder="1" applyAlignment="1"/>
    <xf numFmtId="0" fontId="1" fillId="2" borderId="54" xfId="0" applyFont="1" applyFill="1" applyBorder="1" applyAlignment="1"/>
    <xf numFmtId="0" fontId="1" fillId="2" borderId="11" xfId="0" applyFont="1" applyFill="1" applyBorder="1" applyAlignment="1"/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17" xfId="0" applyFont="1" applyFill="1" applyBorder="1" applyAlignment="1"/>
    <xf numFmtId="0" fontId="1" fillId="2" borderId="55" xfId="0" applyFont="1" applyFill="1" applyBorder="1" applyAlignment="1"/>
    <xf numFmtId="0" fontId="1" fillId="2" borderId="5" xfId="0" applyFont="1" applyFill="1" applyBorder="1" applyAlignment="1"/>
    <xf numFmtId="0" fontId="1" fillId="2" borderId="1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2" fontId="0" fillId="2" borderId="56" xfId="0" applyNumberFormat="1" applyFill="1" applyBorder="1" applyAlignment="1">
      <alignment horizontal="center"/>
    </xf>
    <xf numFmtId="2" fontId="0" fillId="2" borderId="50" xfId="0" applyNumberFormat="1" applyFill="1" applyBorder="1" applyAlignment="1">
      <alignment horizontal="center"/>
    </xf>
    <xf numFmtId="0" fontId="0" fillId="2" borderId="20" xfId="0" applyFill="1" applyBorder="1"/>
    <xf numFmtId="0" fontId="0" fillId="2" borderId="9" xfId="0" applyFill="1" applyBorder="1"/>
    <xf numFmtId="0" fontId="0" fillId="2" borderId="56" xfId="0" applyFill="1" applyBorder="1"/>
    <xf numFmtId="0" fontId="0" fillId="2" borderId="56" xfId="0" applyFill="1" applyBorder="1" applyAlignment="1">
      <alignment horizontal="center"/>
    </xf>
    <xf numFmtId="1" fontId="0" fillId="2" borderId="56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1" fontId="1" fillId="2" borderId="6" xfId="0" applyNumberFormat="1" applyFont="1" applyFill="1" applyBorder="1" applyAlignment="1">
      <alignment horizontal="center"/>
    </xf>
    <xf numFmtId="0" fontId="0" fillId="2" borderId="36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1" fillId="2" borderId="56" xfId="0" applyFont="1" applyFill="1" applyBorder="1" applyAlignment="1"/>
    <xf numFmtId="0" fontId="1" fillId="2" borderId="5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2" fontId="0" fillId="2" borderId="27" xfId="0" applyNumberFormat="1" applyFill="1" applyBorder="1" applyAlignment="1">
      <alignment horizontal="center"/>
    </xf>
    <xf numFmtId="0" fontId="1" fillId="2" borderId="36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36" xfId="0" applyFont="1" applyFill="1" applyBorder="1"/>
    <xf numFmtId="0" fontId="1" fillId="2" borderId="16" xfId="0" applyFont="1" applyFill="1" applyBorder="1"/>
    <xf numFmtId="0" fontId="0" fillId="2" borderId="36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3" fillId="2" borderId="36" xfId="0" applyFont="1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6" xfId="0" applyFill="1" applyBorder="1"/>
    <xf numFmtId="0" fontId="0" fillId="2" borderId="26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186" fontId="0" fillId="2" borderId="5" xfId="0" applyNumberForma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2" fontId="3" fillId="2" borderId="57" xfId="0" applyNumberFormat="1" applyFont="1" applyFill="1" applyBorder="1" applyAlignment="1">
      <alignment horizontal="center"/>
    </xf>
    <xf numFmtId="188" fontId="6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87" fontId="7" fillId="2" borderId="57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187" fontId="7" fillId="2" borderId="11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 vertical="center"/>
    </xf>
    <xf numFmtId="2" fontId="0" fillId="2" borderId="15" xfId="0" applyNumberFormat="1" applyFill="1" applyBorder="1" applyAlignment="1"/>
    <xf numFmtId="0" fontId="0" fillId="2" borderId="16" xfId="0" applyFill="1" applyBorder="1" applyAlignment="1"/>
    <xf numFmtId="0" fontId="0" fillId="2" borderId="26" xfId="0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5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1" fillId="2" borderId="56" xfId="0" applyFont="1" applyFill="1" applyBorder="1" applyAlignment="1">
      <alignment horizontal="center" vertical="top"/>
    </xf>
    <xf numFmtId="0" fontId="1" fillId="2" borderId="5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2" fontId="6" fillId="2" borderId="43" xfId="0" applyNumberFormat="1" applyFont="1" applyFill="1" applyBorder="1" applyAlignment="1">
      <alignment horizontal="center" vertical="center"/>
    </xf>
    <xf numFmtId="2" fontId="6" fillId="2" borderId="68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4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2" fontId="6" fillId="2" borderId="44" xfId="0" applyNumberFormat="1" applyFont="1" applyFill="1" applyBorder="1" applyAlignment="1">
      <alignment horizontal="center" vertical="center"/>
    </xf>
    <xf numFmtId="2" fontId="6" fillId="2" borderId="67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/>
    </xf>
    <xf numFmtId="0" fontId="1" fillId="2" borderId="65" xfId="0" applyFont="1" applyFill="1" applyBorder="1" applyAlignment="1">
      <alignment horizontal="left"/>
    </xf>
    <xf numFmtId="0" fontId="1" fillId="2" borderId="66" xfId="0" applyFont="1" applyFill="1" applyBorder="1" applyAlignment="1">
      <alignment horizontal="left"/>
    </xf>
    <xf numFmtId="0" fontId="1" fillId="2" borderId="5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left" vertical="top"/>
    </xf>
    <xf numFmtId="0" fontId="1" fillId="2" borderId="52" xfId="0" applyFont="1" applyFill="1" applyBorder="1" applyAlignment="1">
      <alignment horizontal="left" vertical="top"/>
    </xf>
    <xf numFmtId="0" fontId="1" fillId="2" borderId="54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55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59" xfId="0" applyFont="1" applyFill="1" applyBorder="1" applyAlignment="1">
      <alignment horizontal="left"/>
    </xf>
    <xf numFmtId="0" fontId="1" fillId="2" borderId="6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 vertical="top"/>
    </xf>
    <xf numFmtId="0" fontId="1" fillId="2" borderId="59" xfId="0" applyFont="1" applyFill="1" applyBorder="1" applyAlignment="1">
      <alignment horizontal="left" vertical="top"/>
    </xf>
    <xf numFmtId="0" fontId="1" fillId="2" borderId="48" xfId="0" applyFont="1" applyFill="1" applyBorder="1" applyAlignment="1">
      <alignment horizontal="left" vertical="top"/>
    </xf>
    <xf numFmtId="0" fontId="1" fillId="2" borderId="64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vertical="top" wrapText="1"/>
    </xf>
    <xf numFmtId="0" fontId="1" fillId="2" borderId="46" xfId="0" applyFont="1" applyFill="1" applyBorder="1" applyAlignment="1">
      <alignment vertical="top" wrapText="1"/>
    </xf>
    <xf numFmtId="0" fontId="1" fillId="2" borderId="36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4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1" fillId="2" borderId="6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 wrapText="1"/>
    </xf>
    <xf numFmtId="0" fontId="1" fillId="2" borderId="46" xfId="0" applyFont="1" applyFill="1" applyBorder="1" applyAlignment="1">
      <alignment horizontal="center" vertical="top" wrapText="1"/>
    </xf>
    <xf numFmtId="0" fontId="1" fillId="2" borderId="45" xfId="0" applyFont="1" applyFill="1" applyBorder="1" applyAlignment="1">
      <alignment horizontal="center" vertical="top" wrapText="1"/>
    </xf>
    <xf numFmtId="0" fontId="1" fillId="2" borderId="58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view="pageBreakPreview" zoomScaleNormal="100" zoomScaleSheetLayoutView="100" workbookViewId="0">
      <selection activeCell="A3" sqref="A3:L3"/>
    </sheetView>
  </sheetViews>
  <sheetFormatPr defaultRowHeight="12.75"/>
  <cols>
    <col min="1" max="1" width="13" style="1" customWidth="1"/>
    <col min="2" max="2" width="10.5703125" style="1" customWidth="1"/>
    <col min="3" max="3" width="8.5703125" style="1" bestFit="1" customWidth="1"/>
    <col min="4" max="4" width="12" style="1" bestFit="1" customWidth="1"/>
    <col min="5" max="5" width="9.28515625" style="1" bestFit="1" customWidth="1"/>
    <col min="6" max="6" width="8.28515625" style="1" customWidth="1"/>
    <col min="7" max="7" width="12" style="1" customWidth="1"/>
    <col min="8" max="8" width="10.28515625" style="1" customWidth="1"/>
    <col min="9" max="9" width="9.140625" style="1" customWidth="1"/>
    <col min="10" max="10" width="12.42578125" style="1" customWidth="1"/>
    <col min="11" max="11" width="12.85546875" style="1" customWidth="1"/>
    <col min="12" max="12" width="10.42578125" style="1" bestFit="1" customWidth="1"/>
    <col min="13" max="16384" width="9.140625" style="1"/>
  </cols>
  <sheetData>
    <row r="1" spans="1:13" ht="15.75">
      <c r="A1" s="259" t="s">
        <v>154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3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>
      <c r="A3" s="260" t="s">
        <v>147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</row>
    <row r="4" spans="1:13" ht="13.5" thickBot="1">
      <c r="A4" s="3" t="s">
        <v>148</v>
      </c>
      <c r="K4" s="4" t="s">
        <v>0</v>
      </c>
      <c r="L4" s="5"/>
    </row>
    <row r="5" spans="1:13" ht="13.5" thickBot="1">
      <c r="A5" s="231" t="s">
        <v>1</v>
      </c>
      <c r="B5" s="232"/>
      <c r="C5" s="232"/>
      <c r="D5" s="261"/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98</v>
      </c>
      <c r="L5" s="7" t="s">
        <v>92</v>
      </c>
    </row>
    <row r="6" spans="1:13">
      <c r="A6" s="262" t="s">
        <v>8</v>
      </c>
      <c r="B6" s="263"/>
      <c r="C6" s="263"/>
      <c r="D6" s="264"/>
      <c r="E6" s="8"/>
      <c r="F6" s="8"/>
      <c r="G6" s="8"/>
      <c r="H6" s="8"/>
      <c r="I6" s="8"/>
      <c r="J6" s="8"/>
      <c r="K6" s="9"/>
      <c r="L6" s="10"/>
    </row>
    <row r="7" spans="1:13" s="4" customFormat="1" ht="13.5" thickBot="1">
      <c r="A7" s="216" t="s">
        <v>9</v>
      </c>
      <c r="B7" s="217"/>
      <c r="C7" s="217"/>
      <c r="D7" s="218"/>
      <c r="E7" s="11" t="s">
        <v>127</v>
      </c>
      <c r="F7" s="11">
        <v>81</v>
      </c>
      <c r="G7" s="11" t="s">
        <v>127</v>
      </c>
      <c r="H7" s="11" t="s">
        <v>127</v>
      </c>
      <c r="I7" s="11" t="s">
        <v>127</v>
      </c>
      <c r="J7" s="11" t="s">
        <v>127</v>
      </c>
      <c r="K7" s="11" t="s">
        <v>127</v>
      </c>
      <c r="L7" s="12">
        <v>10</v>
      </c>
    </row>
    <row r="8" spans="1:13" ht="13.5" thickBot="1"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</row>
    <row r="9" spans="1:13">
      <c r="A9" s="13" t="s">
        <v>10</v>
      </c>
      <c r="B9" s="14"/>
      <c r="C9" s="15"/>
      <c r="D9" s="16"/>
      <c r="E9" s="219" t="s">
        <v>93</v>
      </c>
      <c r="F9" s="219"/>
      <c r="G9" s="219"/>
      <c r="H9" s="219"/>
      <c r="I9" s="219" t="s">
        <v>12</v>
      </c>
      <c r="J9" s="219"/>
      <c r="K9" s="219"/>
      <c r="L9" s="230"/>
    </row>
    <row r="10" spans="1:13">
      <c r="A10" s="222" t="s">
        <v>11</v>
      </c>
      <c r="B10" s="223"/>
      <c r="C10" s="223"/>
      <c r="D10" s="224"/>
      <c r="E10" s="208" t="s">
        <v>13</v>
      </c>
      <c r="F10" s="208"/>
      <c r="G10" s="208" t="s">
        <v>14</v>
      </c>
      <c r="H10" s="208"/>
      <c r="I10" s="17" t="s">
        <v>15</v>
      </c>
      <c r="J10" s="17" t="s">
        <v>16</v>
      </c>
      <c r="K10" s="208" t="s">
        <v>17</v>
      </c>
      <c r="L10" s="229"/>
    </row>
    <row r="11" spans="1:13" ht="13.5" thickBot="1">
      <c r="A11" s="225"/>
      <c r="B11" s="226"/>
      <c r="C11" s="226"/>
      <c r="D11" s="227"/>
      <c r="E11" s="18" t="s">
        <v>15</v>
      </c>
      <c r="F11" s="18" t="s">
        <v>16</v>
      </c>
      <c r="G11" s="18" t="s">
        <v>15</v>
      </c>
      <c r="H11" s="18" t="s">
        <v>16</v>
      </c>
      <c r="I11" s="19"/>
      <c r="J11" s="19"/>
      <c r="K11" s="18" t="s">
        <v>11</v>
      </c>
      <c r="L11" s="20" t="s">
        <v>72</v>
      </c>
    </row>
    <row r="12" spans="1:13">
      <c r="A12" s="21" t="s">
        <v>2</v>
      </c>
      <c r="B12" s="22"/>
      <c r="C12" s="22"/>
      <c r="D12" s="22"/>
      <c r="E12" s="8"/>
      <c r="F12" s="8"/>
      <c r="G12" s="9"/>
      <c r="H12" s="9"/>
      <c r="I12" s="9"/>
      <c r="J12" s="9"/>
      <c r="K12" s="23" t="s">
        <v>94</v>
      </c>
      <c r="L12" s="24"/>
      <c r="M12" s="25"/>
    </row>
    <row r="13" spans="1:13">
      <c r="A13" s="21" t="s">
        <v>3</v>
      </c>
      <c r="B13" s="22"/>
      <c r="C13" s="22"/>
      <c r="D13" s="22"/>
      <c r="E13" s="26"/>
      <c r="F13" s="26"/>
      <c r="G13" s="27"/>
      <c r="H13" s="27"/>
      <c r="I13" s="9"/>
      <c r="J13" s="9"/>
      <c r="K13" s="28" t="s">
        <v>95</v>
      </c>
      <c r="L13" s="29"/>
      <c r="M13" s="25"/>
    </row>
    <row r="14" spans="1:13">
      <c r="A14" s="21" t="s">
        <v>4</v>
      </c>
      <c r="B14" s="22"/>
      <c r="C14" s="22"/>
      <c r="D14" s="22"/>
      <c r="E14" s="26"/>
      <c r="F14" s="26"/>
      <c r="G14" s="27"/>
      <c r="H14" s="27"/>
      <c r="I14" s="9"/>
      <c r="J14" s="9"/>
      <c r="K14" s="28" t="s">
        <v>96</v>
      </c>
      <c r="L14" s="29"/>
      <c r="M14" s="25"/>
    </row>
    <row r="15" spans="1:13">
      <c r="A15" s="21" t="s">
        <v>18</v>
      </c>
      <c r="B15" s="22"/>
      <c r="C15" s="22"/>
      <c r="D15" s="22"/>
      <c r="E15" s="26"/>
      <c r="F15" s="26"/>
      <c r="G15" s="27"/>
      <c r="H15" s="27"/>
      <c r="I15" s="9"/>
      <c r="J15" s="9"/>
      <c r="K15" s="28"/>
      <c r="L15" s="29"/>
    </row>
    <row r="16" spans="1:13">
      <c r="A16" s="30" t="s">
        <v>151</v>
      </c>
      <c r="B16" s="22"/>
      <c r="C16" s="22"/>
      <c r="D16" s="22"/>
      <c r="E16" s="26"/>
      <c r="F16" s="26"/>
      <c r="G16" s="27"/>
      <c r="H16" s="27"/>
      <c r="I16" s="9"/>
      <c r="J16" s="9"/>
      <c r="K16" s="28"/>
      <c r="L16" s="29"/>
    </row>
    <row r="17" spans="1:18">
      <c r="A17" s="30" t="s">
        <v>152</v>
      </c>
      <c r="B17" s="22"/>
      <c r="C17" s="22"/>
      <c r="D17" s="22"/>
      <c r="E17" s="26"/>
      <c r="F17" s="26"/>
      <c r="G17" s="27"/>
      <c r="H17" s="27"/>
      <c r="I17" s="9"/>
      <c r="J17" s="9"/>
      <c r="K17" s="28"/>
      <c r="L17" s="29"/>
    </row>
    <row r="18" spans="1:18">
      <c r="A18" s="30" t="s">
        <v>153</v>
      </c>
      <c r="B18" s="22"/>
      <c r="C18" s="22"/>
      <c r="D18" s="22"/>
      <c r="E18" s="26"/>
      <c r="F18" s="26"/>
      <c r="G18" s="27"/>
      <c r="H18" s="27"/>
      <c r="I18" s="9"/>
      <c r="J18" s="9"/>
      <c r="K18" s="28"/>
      <c r="L18" s="29"/>
    </row>
    <row r="19" spans="1:18">
      <c r="A19" s="30" t="s">
        <v>150</v>
      </c>
      <c r="B19" s="22"/>
      <c r="C19" s="22"/>
      <c r="D19" s="22"/>
      <c r="E19" s="26"/>
      <c r="F19" s="26"/>
      <c r="G19" s="27"/>
      <c r="H19" s="27"/>
      <c r="I19" s="9"/>
      <c r="J19" s="9"/>
      <c r="K19" s="28"/>
      <c r="L19" s="29"/>
    </row>
    <row r="20" spans="1:18">
      <c r="A20" s="21" t="s">
        <v>146</v>
      </c>
      <c r="B20" s="22"/>
      <c r="C20" s="22"/>
      <c r="D20" s="22"/>
      <c r="E20" s="26"/>
      <c r="F20" s="26"/>
      <c r="G20" s="27"/>
      <c r="H20" s="27"/>
      <c r="I20" s="9"/>
      <c r="J20" s="9"/>
      <c r="K20" s="182"/>
      <c r="L20" s="183"/>
    </row>
    <row r="21" spans="1:18">
      <c r="A21" s="21" t="s">
        <v>19</v>
      </c>
      <c r="B21" s="22"/>
      <c r="C21" s="22"/>
      <c r="D21" s="22"/>
      <c r="E21" s="26"/>
      <c r="F21" s="26"/>
      <c r="G21" s="27"/>
      <c r="H21" s="27"/>
      <c r="I21" s="9"/>
      <c r="J21" s="9"/>
      <c r="K21" s="28"/>
      <c r="L21" s="29"/>
    </row>
    <row r="22" spans="1:18">
      <c r="A22" s="31" t="s">
        <v>20</v>
      </c>
      <c r="B22" s="22"/>
      <c r="C22" s="22"/>
      <c r="D22" s="22"/>
      <c r="E22" s="26"/>
      <c r="F22" s="26"/>
      <c r="G22" s="27"/>
      <c r="H22" s="27"/>
      <c r="I22" s="27"/>
      <c r="J22" s="27"/>
      <c r="K22" s="28"/>
      <c r="L22" s="29"/>
    </row>
    <row r="23" spans="1:18" ht="13.5" thickBot="1">
      <c r="A23" s="32" t="s">
        <v>21</v>
      </c>
      <c r="B23" s="33"/>
      <c r="C23" s="33"/>
      <c r="D23" s="33"/>
      <c r="E23" s="34"/>
      <c r="F23" s="34"/>
      <c r="G23" s="34"/>
      <c r="H23" s="34"/>
      <c r="I23" s="34"/>
      <c r="J23" s="34"/>
      <c r="K23" s="35"/>
      <c r="L23" s="36"/>
    </row>
    <row r="24" spans="1:18" ht="13.5" thickBot="1">
      <c r="A24" s="231" t="s">
        <v>22</v>
      </c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3"/>
    </row>
    <row r="25" spans="1:18" ht="13.5" thickBot="1">
      <c r="A25" s="37" t="s">
        <v>23</v>
      </c>
      <c r="B25" s="254" t="s">
        <v>105</v>
      </c>
      <c r="C25" s="255"/>
      <c r="D25" s="256"/>
      <c r="E25" s="254" t="s">
        <v>73</v>
      </c>
      <c r="F25" s="255"/>
      <c r="G25" s="256"/>
      <c r="H25" s="220" t="s">
        <v>77</v>
      </c>
      <c r="I25" s="228"/>
      <c r="J25" s="221"/>
      <c r="K25" s="38" t="s">
        <v>69</v>
      </c>
      <c r="L25" s="220" t="s">
        <v>24</v>
      </c>
      <c r="M25" s="221"/>
    </row>
    <row r="26" spans="1:18" ht="13.5" thickBot="1">
      <c r="A26" s="39"/>
      <c r="B26" s="40" t="s">
        <v>99</v>
      </c>
      <c r="C26" s="41" t="s">
        <v>25</v>
      </c>
      <c r="D26" s="42" t="s">
        <v>26</v>
      </c>
      <c r="E26" s="40" t="s">
        <v>99</v>
      </c>
      <c r="F26" s="41" t="s">
        <v>25</v>
      </c>
      <c r="G26" s="42" t="s">
        <v>26</v>
      </c>
      <c r="H26" s="43" t="s">
        <v>74</v>
      </c>
      <c r="I26" s="18" t="s">
        <v>75</v>
      </c>
      <c r="J26" s="20" t="s">
        <v>76</v>
      </c>
      <c r="K26" s="44" t="s">
        <v>70</v>
      </c>
      <c r="L26" s="43" t="s">
        <v>27</v>
      </c>
      <c r="M26" s="20" t="s">
        <v>28</v>
      </c>
    </row>
    <row r="27" spans="1:18" ht="13.5" thickBot="1">
      <c r="A27" s="45" t="s">
        <v>9</v>
      </c>
      <c r="B27" s="46" t="s">
        <v>127</v>
      </c>
      <c r="C27" s="46" t="s">
        <v>127</v>
      </c>
      <c r="D27" s="46" t="s">
        <v>127</v>
      </c>
      <c r="E27" s="46" t="s">
        <v>127</v>
      </c>
      <c r="F27" s="46" t="s">
        <v>127</v>
      </c>
      <c r="G27" s="46" t="s">
        <v>127</v>
      </c>
      <c r="H27" s="46" t="s">
        <v>127</v>
      </c>
      <c r="I27" s="46" t="s">
        <v>127</v>
      </c>
      <c r="J27" s="46" t="s">
        <v>127</v>
      </c>
      <c r="K27" s="46" t="s">
        <v>128</v>
      </c>
      <c r="L27" s="46" t="s">
        <v>127</v>
      </c>
      <c r="M27" s="47" t="s">
        <v>127</v>
      </c>
    </row>
    <row r="28" spans="1:18">
      <c r="A28" s="48" t="s">
        <v>29</v>
      </c>
      <c r="B28" s="49"/>
      <c r="C28" s="8"/>
      <c r="D28" s="50"/>
      <c r="E28" s="51"/>
      <c r="F28" s="8"/>
      <c r="G28" s="50"/>
      <c r="H28" s="52"/>
      <c r="I28" s="8"/>
      <c r="J28" s="53"/>
      <c r="K28" s="54"/>
      <c r="L28" s="55"/>
      <c r="M28" s="56"/>
      <c r="R28" s="1" t="s">
        <v>71</v>
      </c>
    </row>
    <row r="29" spans="1:18">
      <c r="A29" s="57" t="s">
        <v>30</v>
      </c>
      <c r="B29" s="58"/>
      <c r="C29" s="26"/>
      <c r="D29" s="59"/>
      <c r="E29" s="60"/>
      <c r="F29" s="26"/>
      <c r="G29" s="59"/>
      <c r="H29" s="61"/>
      <c r="I29" s="26"/>
      <c r="J29" s="62"/>
      <c r="K29" s="63"/>
      <c r="L29" s="64"/>
      <c r="M29" s="65"/>
    </row>
    <row r="30" spans="1:18">
      <c r="A30" s="57" t="s">
        <v>31</v>
      </c>
      <c r="B30" s="58"/>
      <c r="C30" s="26"/>
      <c r="D30" s="59"/>
      <c r="E30" s="60"/>
      <c r="F30" s="26"/>
      <c r="G30" s="59"/>
      <c r="H30" s="61"/>
      <c r="I30" s="26"/>
      <c r="J30" s="62"/>
      <c r="K30" s="66"/>
      <c r="L30" s="64"/>
      <c r="M30" s="67"/>
    </row>
    <row r="31" spans="1:18">
      <c r="A31" s="57" t="s">
        <v>32</v>
      </c>
      <c r="B31" s="58"/>
      <c r="C31" s="26"/>
      <c r="D31" s="59"/>
      <c r="E31" s="60"/>
      <c r="F31" s="26"/>
      <c r="G31" s="59"/>
      <c r="H31" s="61"/>
      <c r="I31" s="26"/>
      <c r="J31" s="62"/>
      <c r="K31" s="66"/>
      <c r="L31" s="64"/>
      <c r="M31" s="68"/>
    </row>
    <row r="32" spans="1:18">
      <c r="A32" s="57" t="s">
        <v>33</v>
      </c>
      <c r="B32" s="58"/>
      <c r="C32" s="26"/>
      <c r="D32" s="59"/>
      <c r="E32" s="60"/>
      <c r="F32" s="26"/>
      <c r="G32" s="59"/>
      <c r="H32" s="61"/>
      <c r="I32" s="26"/>
      <c r="J32" s="62"/>
      <c r="K32" s="66"/>
      <c r="L32" s="64"/>
      <c r="M32" s="65"/>
    </row>
    <row r="33" spans="1:16">
      <c r="A33" s="57" t="s">
        <v>34</v>
      </c>
      <c r="B33" s="58"/>
      <c r="C33" s="26"/>
      <c r="D33" s="59"/>
      <c r="E33" s="60"/>
      <c r="F33" s="26"/>
      <c r="G33" s="59"/>
      <c r="H33" s="61"/>
      <c r="I33" s="26"/>
      <c r="J33" s="62"/>
      <c r="K33" s="66"/>
      <c r="L33" s="64"/>
      <c r="M33" s="67"/>
    </row>
    <row r="34" spans="1:16">
      <c r="A34" s="57" t="s">
        <v>35</v>
      </c>
      <c r="B34" s="58"/>
      <c r="C34" s="26"/>
      <c r="D34" s="59"/>
      <c r="E34" s="60"/>
      <c r="F34" s="26"/>
      <c r="G34" s="59"/>
      <c r="H34" s="61"/>
      <c r="I34" s="26"/>
      <c r="J34" s="62"/>
      <c r="K34" s="66"/>
      <c r="L34" s="64"/>
      <c r="M34" s="68"/>
    </row>
    <row r="35" spans="1:16">
      <c r="A35" s="57" t="s">
        <v>36</v>
      </c>
      <c r="B35" s="58"/>
      <c r="C35" s="26"/>
      <c r="D35" s="69"/>
      <c r="E35" s="60"/>
      <c r="F35" s="26"/>
      <c r="G35" s="59"/>
      <c r="H35" s="61"/>
      <c r="I35" s="26"/>
      <c r="J35" s="62"/>
      <c r="K35" s="66"/>
      <c r="L35" s="64"/>
      <c r="M35" s="65"/>
    </row>
    <row r="36" spans="1:16">
      <c r="A36" s="57" t="s">
        <v>37</v>
      </c>
      <c r="B36" s="58"/>
      <c r="C36" s="26"/>
      <c r="D36" s="59"/>
      <c r="E36" s="60"/>
      <c r="F36" s="26"/>
      <c r="G36" s="59"/>
      <c r="H36" s="61"/>
      <c r="I36" s="26"/>
      <c r="J36" s="62"/>
      <c r="K36" s="66"/>
      <c r="L36" s="64"/>
      <c r="M36" s="65"/>
      <c r="P36" s="1" t="s">
        <v>67</v>
      </c>
    </row>
    <row r="37" spans="1:16">
      <c r="A37" s="57" t="s">
        <v>38</v>
      </c>
      <c r="B37" s="58"/>
      <c r="C37" s="26"/>
      <c r="D37" s="59"/>
      <c r="E37" s="60"/>
      <c r="F37" s="26"/>
      <c r="G37" s="59"/>
      <c r="H37" s="61"/>
      <c r="I37" s="26"/>
      <c r="J37" s="62"/>
      <c r="K37" s="66"/>
      <c r="L37" s="64"/>
      <c r="M37" s="65"/>
    </row>
    <row r="38" spans="1:16">
      <c r="A38" s="57" t="s">
        <v>39</v>
      </c>
      <c r="B38" s="58"/>
      <c r="C38" s="26"/>
      <c r="D38" s="59"/>
      <c r="E38" s="60"/>
      <c r="F38" s="26"/>
      <c r="G38" s="59"/>
      <c r="H38" s="61"/>
      <c r="I38" s="26"/>
      <c r="J38" s="62"/>
      <c r="K38" s="66"/>
      <c r="L38" s="64"/>
      <c r="M38" s="65"/>
    </row>
    <row r="39" spans="1:16" ht="13.5" thickBot="1">
      <c r="A39" s="70" t="s">
        <v>40</v>
      </c>
      <c r="B39" s="71"/>
      <c r="C39" s="72"/>
      <c r="D39" s="73"/>
      <c r="E39" s="74"/>
      <c r="F39" s="72"/>
      <c r="G39" s="73"/>
      <c r="H39" s="75"/>
      <c r="I39" s="72"/>
      <c r="J39" s="76"/>
      <c r="K39" s="77"/>
      <c r="L39" s="78"/>
      <c r="M39" s="79"/>
    </row>
    <row r="40" spans="1:16" ht="13.5" thickBot="1">
      <c r="A40" s="45" t="s">
        <v>66</v>
      </c>
      <c r="B40" s="80" t="e">
        <f t="shared" ref="B40:M40" si="0">AVERAGEIF(B28:B39,"&gt;0",B28:B39)</f>
        <v>#DIV/0!</v>
      </c>
      <c r="C40" s="80" t="e">
        <f t="shared" si="0"/>
        <v>#DIV/0!</v>
      </c>
      <c r="D40" s="80" t="e">
        <f t="shared" si="0"/>
        <v>#DIV/0!</v>
      </c>
      <c r="E40" s="80" t="e">
        <f t="shared" si="0"/>
        <v>#DIV/0!</v>
      </c>
      <c r="F40" s="80" t="e">
        <f t="shared" si="0"/>
        <v>#DIV/0!</v>
      </c>
      <c r="G40" s="80" t="e">
        <f t="shared" si="0"/>
        <v>#DIV/0!</v>
      </c>
      <c r="H40" s="80" t="e">
        <f t="shared" si="0"/>
        <v>#DIV/0!</v>
      </c>
      <c r="I40" s="80" t="e">
        <f t="shared" si="0"/>
        <v>#DIV/0!</v>
      </c>
      <c r="J40" s="80" t="e">
        <f t="shared" si="0"/>
        <v>#DIV/0!</v>
      </c>
      <c r="K40" s="80" t="e">
        <f t="shared" si="0"/>
        <v>#DIV/0!</v>
      </c>
      <c r="L40" s="80" t="e">
        <f t="shared" si="0"/>
        <v>#DIV/0!</v>
      </c>
      <c r="M40" s="80" t="e">
        <f t="shared" si="0"/>
        <v>#DIV/0!</v>
      </c>
    </row>
    <row r="41" spans="1:16" ht="13.5" thickBot="1">
      <c r="A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25"/>
      <c r="L41" s="1" t="s">
        <v>65</v>
      </c>
    </row>
    <row r="42" spans="1:16" ht="13.5" thickBot="1">
      <c r="A42" s="81" t="s">
        <v>41</v>
      </c>
      <c r="B42" s="82"/>
      <c r="C42" s="83"/>
      <c r="D42" s="83" t="s">
        <v>65</v>
      </c>
      <c r="E42" s="83" t="s">
        <v>65</v>
      </c>
      <c r="F42" s="83" t="s">
        <v>65</v>
      </c>
      <c r="G42" s="83" t="s">
        <v>65</v>
      </c>
      <c r="H42" s="83" t="s">
        <v>65</v>
      </c>
      <c r="I42" s="83" t="s">
        <v>65</v>
      </c>
      <c r="J42" s="83" t="s">
        <v>65</v>
      </c>
      <c r="K42" s="83" t="s">
        <v>65</v>
      </c>
      <c r="L42" s="84" t="s">
        <v>65</v>
      </c>
    </row>
    <row r="43" spans="1:16" ht="25.5" customHeight="1">
      <c r="A43" s="85" t="s">
        <v>42</v>
      </c>
      <c r="B43" s="86" t="s">
        <v>79</v>
      </c>
      <c r="C43" s="87"/>
      <c r="D43" s="203" t="s">
        <v>100</v>
      </c>
      <c r="E43" s="234" t="s">
        <v>78</v>
      </c>
      <c r="F43" s="230"/>
      <c r="G43" s="245" t="s">
        <v>100</v>
      </c>
      <c r="H43" s="88" t="s">
        <v>101</v>
      </c>
      <c r="I43" s="239" t="s">
        <v>102</v>
      </c>
      <c r="J43" s="214" t="s">
        <v>80</v>
      </c>
      <c r="K43" s="250" t="s">
        <v>103</v>
      </c>
      <c r="L43" s="252" t="s">
        <v>104</v>
      </c>
    </row>
    <row r="44" spans="1:16" ht="12.75" customHeight="1" thickBot="1">
      <c r="A44" s="39"/>
      <c r="B44" s="43" t="s">
        <v>25</v>
      </c>
      <c r="C44" s="20" t="s">
        <v>26</v>
      </c>
      <c r="D44" s="204"/>
      <c r="E44" s="43" t="s">
        <v>25</v>
      </c>
      <c r="F44" s="20" t="s">
        <v>26</v>
      </c>
      <c r="G44" s="246"/>
      <c r="H44" s="89" t="s">
        <v>26</v>
      </c>
      <c r="I44" s="240"/>
      <c r="J44" s="215"/>
      <c r="K44" s="251"/>
      <c r="L44" s="253"/>
    </row>
    <row r="45" spans="1:16" ht="13.5" thickBot="1">
      <c r="A45" s="90" t="s">
        <v>9</v>
      </c>
      <c r="B45" s="46" t="s">
        <v>127</v>
      </c>
      <c r="C45" s="46" t="s">
        <v>127</v>
      </c>
      <c r="D45" s="46" t="s">
        <v>127</v>
      </c>
      <c r="E45" s="46" t="s">
        <v>127</v>
      </c>
      <c r="F45" s="46" t="s">
        <v>127</v>
      </c>
      <c r="G45" s="91" t="s">
        <v>127</v>
      </c>
      <c r="H45" s="47" t="s">
        <v>127</v>
      </c>
      <c r="I45" s="46" t="s">
        <v>127</v>
      </c>
      <c r="J45" s="46" t="s">
        <v>129</v>
      </c>
      <c r="K45" s="46" t="s">
        <v>127</v>
      </c>
      <c r="L45" s="47" t="s">
        <v>127</v>
      </c>
    </row>
    <row r="46" spans="1:16">
      <c r="A46" s="30" t="s">
        <v>81</v>
      </c>
      <c r="B46" s="51"/>
      <c r="C46" s="24"/>
      <c r="D46" s="92" t="str">
        <f>IF(B46&gt;0,(B46-C46)/B46*100,"")</f>
        <v/>
      </c>
      <c r="E46" s="93"/>
      <c r="F46" s="94"/>
      <c r="G46" s="92" t="str">
        <f>IF(E46&gt;0,(E46-F46)/E46*100,"")</f>
        <v/>
      </c>
      <c r="H46" s="95"/>
      <c r="I46" s="96" t="str">
        <f>IF(F46&gt;0,(F46-H46)/F46*100,"")</f>
        <v/>
      </c>
      <c r="J46" s="97"/>
      <c r="K46" s="96" t="str">
        <f>IF(J46&gt;0,(H46-J46)/H46*100,"")</f>
        <v/>
      </c>
      <c r="L46" s="98" t="str">
        <f>IF(J46&gt;0,(B46-J46)/B46*100,"")</f>
        <v/>
      </c>
    </row>
    <row r="47" spans="1:16">
      <c r="A47" s="99" t="s">
        <v>82</v>
      </c>
      <c r="B47" s="60"/>
      <c r="C47" s="29"/>
      <c r="D47" s="92" t="str">
        <f>IF(B47&gt;0,(B47-C47)/B47*100,"")</f>
        <v/>
      </c>
      <c r="E47" s="101"/>
      <c r="F47" s="102"/>
      <c r="G47" s="92" t="str">
        <f>IF(E47&gt;0,(E47-F47)/E47*100,"")</f>
        <v/>
      </c>
      <c r="H47" s="103"/>
      <c r="I47" s="96" t="str">
        <f>IF(F47&gt;0,(F47-H47)/F47*100,"")</f>
        <v/>
      </c>
      <c r="J47" s="104"/>
      <c r="K47" s="96" t="str">
        <f>IF(J47&gt;0,(H47-J47)/H47*100,"")</f>
        <v/>
      </c>
      <c r="L47" s="98" t="str">
        <f>IF(J47&gt;0,(B47-J47)/B47*100,"")</f>
        <v/>
      </c>
    </row>
    <row r="48" spans="1:16" ht="13.5" thickBot="1">
      <c r="A48" s="105" t="s">
        <v>83</v>
      </c>
      <c r="B48" s="74"/>
      <c r="C48" s="106"/>
      <c r="D48" s="107" t="str">
        <f>IF(B48&gt;0,(B48-C48)/B48*100,"")</f>
        <v/>
      </c>
      <c r="E48" s="108"/>
      <c r="F48" s="109"/>
      <c r="G48" s="107" t="str">
        <f>IF(E48&gt;0,(E48-F48)/E48*100,"")</f>
        <v/>
      </c>
      <c r="H48" s="110"/>
      <c r="I48" s="111" t="str">
        <f>IF(F48&gt;0,(F48-H48)/F48*100,"")</f>
        <v/>
      </c>
      <c r="J48" s="112"/>
      <c r="K48" s="111" t="str">
        <f>IF(J48&gt;0,(H48-J48)/H48*100,"")</f>
        <v/>
      </c>
      <c r="L48" s="113" t="str">
        <f>IF(J48&gt;0,(B48-J48)/B48*100,"")</f>
        <v/>
      </c>
    </row>
    <row r="49" spans="1:12" ht="13.5" thickBot="1">
      <c r="A49" s="114" t="s">
        <v>66</v>
      </c>
      <c r="B49" s="115" t="e">
        <f t="shared" ref="B49:L49" si="1">AVERAGEIF(B46:B48,"&gt;0",B46:B48)</f>
        <v>#DIV/0!</v>
      </c>
      <c r="C49" s="115" t="e">
        <f t="shared" si="1"/>
        <v>#DIV/0!</v>
      </c>
      <c r="D49" s="115" t="e">
        <f t="shared" si="1"/>
        <v>#DIV/0!</v>
      </c>
      <c r="E49" s="115" t="e">
        <f t="shared" si="1"/>
        <v>#DIV/0!</v>
      </c>
      <c r="F49" s="115" t="e">
        <f t="shared" si="1"/>
        <v>#DIV/0!</v>
      </c>
      <c r="G49" s="115" t="e">
        <f t="shared" si="1"/>
        <v>#DIV/0!</v>
      </c>
      <c r="H49" s="115" t="e">
        <f t="shared" si="1"/>
        <v>#DIV/0!</v>
      </c>
      <c r="I49" s="115" t="e">
        <f t="shared" si="1"/>
        <v>#DIV/0!</v>
      </c>
      <c r="J49" s="115" t="e">
        <f t="shared" si="1"/>
        <v>#DIV/0!</v>
      </c>
      <c r="K49" s="80" t="e">
        <f t="shared" si="1"/>
        <v>#DIV/0!</v>
      </c>
      <c r="L49" s="116" t="e">
        <f t="shared" si="1"/>
        <v>#DIV/0!</v>
      </c>
    </row>
    <row r="50" spans="1:12" ht="13.5" thickBot="1">
      <c r="A50" s="1" t="s">
        <v>65</v>
      </c>
      <c r="D50" s="1" t="s">
        <v>65</v>
      </c>
      <c r="F50" s="1" t="s">
        <v>65</v>
      </c>
      <c r="G50" s="1" t="s">
        <v>65</v>
      </c>
      <c r="I50" s="1" t="s">
        <v>65</v>
      </c>
      <c r="J50" s="1" t="s">
        <v>65</v>
      </c>
      <c r="L50" s="1" t="s">
        <v>65</v>
      </c>
    </row>
    <row r="51" spans="1:12">
      <c r="A51" s="117" t="s">
        <v>43</v>
      </c>
      <c r="B51" s="118"/>
      <c r="C51" s="118"/>
      <c r="D51" s="118" t="s">
        <v>65</v>
      </c>
      <c r="E51" s="118"/>
      <c r="F51" s="118" t="s">
        <v>65</v>
      </c>
      <c r="G51" s="118" t="s">
        <v>65</v>
      </c>
      <c r="H51" s="118"/>
      <c r="I51" s="118" t="s">
        <v>65</v>
      </c>
      <c r="J51" s="118" t="s">
        <v>65</v>
      </c>
      <c r="K51" s="118"/>
      <c r="L51" s="119" t="s">
        <v>65</v>
      </c>
    </row>
    <row r="52" spans="1:12" ht="13.5" thickBot="1">
      <c r="A52" s="120" t="s">
        <v>23</v>
      </c>
      <c r="B52" s="121"/>
      <c r="C52" s="17" t="s">
        <v>44</v>
      </c>
      <c r="D52" s="122" t="s">
        <v>84</v>
      </c>
      <c r="E52" s="208" t="s">
        <v>45</v>
      </c>
      <c r="F52" s="208"/>
      <c r="G52" s="208"/>
      <c r="H52" s="208"/>
      <c r="I52" s="208"/>
      <c r="J52" s="123" t="s">
        <v>86</v>
      </c>
      <c r="K52" s="123" t="s">
        <v>87</v>
      </c>
      <c r="L52" s="124" t="s">
        <v>70</v>
      </c>
    </row>
    <row r="53" spans="1:12" ht="13.5" thickBot="1">
      <c r="A53" s="125"/>
      <c r="B53" s="126"/>
      <c r="C53" s="265" t="s">
        <v>28</v>
      </c>
      <c r="D53" s="265"/>
      <c r="E53" s="127" t="s">
        <v>85</v>
      </c>
      <c r="F53" s="18">
        <v>1</v>
      </c>
      <c r="G53" s="18">
        <v>2</v>
      </c>
      <c r="H53" s="18">
        <v>3</v>
      </c>
      <c r="I53" s="128">
        <v>4</v>
      </c>
      <c r="J53" s="129" t="s">
        <v>88</v>
      </c>
      <c r="K53" s="130"/>
      <c r="L53" s="131"/>
    </row>
    <row r="54" spans="1:12">
      <c r="A54" s="132" t="s">
        <v>46</v>
      </c>
      <c r="B54" s="133"/>
      <c r="C54" s="130"/>
      <c r="D54" s="134" t="s">
        <v>65</v>
      </c>
      <c r="E54" s="135"/>
      <c r="F54" s="136"/>
      <c r="G54" s="136"/>
      <c r="H54" s="136"/>
      <c r="I54" s="137"/>
      <c r="J54" s="101" t="s">
        <v>89</v>
      </c>
      <c r="K54" s="27"/>
      <c r="L54" s="138"/>
    </row>
    <row r="55" spans="1:12">
      <c r="A55" s="21" t="s">
        <v>47</v>
      </c>
      <c r="B55" s="22"/>
      <c r="C55" s="27"/>
      <c r="D55" s="139" t="s">
        <v>65</v>
      </c>
      <c r="E55" s="140"/>
      <c r="F55" s="26"/>
      <c r="G55" s="26"/>
      <c r="H55" s="26"/>
      <c r="I55" s="141"/>
      <c r="J55" s="101" t="s">
        <v>90</v>
      </c>
      <c r="K55" s="27"/>
      <c r="L55" s="138"/>
    </row>
    <row r="56" spans="1:12">
      <c r="A56" s="21" t="s">
        <v>48</v>
      </c>
      <c r="B56" s="22"/>
      <c r="C56" s="27"/>
      <c r="D56" s="139" t="s">
        <v>65</v>
      </c>
      <c r="E56" s="140"/>
      <c r="F56" s="26"/>
      <c r="G56" s="26"/>
      <c r="H56" s="26"/>
      <c r="I56" s="141"/>
      <c r="J56" s="101" t="s">
        <v>91</v>
      </c>
      <c r="K56" s="27"/>
      <c r="L56" s="138"/>
    </row>
    <row r="57" spans="1:12" ht="13.5" thickBot="1">
      <c r="A57" s="32" t="s">
        <v>49</v>
      </c>
      <c r="B57" s="33"/>
      <c r="C57" s="34"/>
      <c r="D57" s="19" t="s">
        <v>65</v>
      </c>
      <c r="E57" s="142"/>
      <c r="F57" s="143"/>
      <c r="G57" s="143"/>
      <c r="H57" s="143"/>
      <c r="I57" s="144"/>
      <c r="J57" s="145" t="s">
        <v>126</v>
      </c>
      <c r="K57" s="34"/>
      <c r="L57" s="146"/>
    </row>
    <row r="58" spans="1:12" ht="13.5" thickBot="1">
      <c r="A58" s="1" t="s">
        <v>65</v>
      </c>
      <c r="D58" s="1" t="s">
        <v>65</v>
      </c>
      <c r="F58" s="1" t="s">
        <v>65</v>
      </c>
      <c r="G58" s="1" t="s">
        <v>65</v>
      </c>
      <c r="H58" s="1" t="s">
        <v>65</v>
      </c>
      <c r="I58" s="1" t="s">
        <v>65</v>
      </c>
      <c r="J58" s="1" t="s">
        <v>65</v>
      </c>
      <c r="K58" s="1" t="s">
        <v>65</v>
      </c>
      <c r="L58" s="1" t="s">
        <v>65</v>
      </c>
    </row>
    <row r="59" spans="1:12">
      <c r="A59" s="205" t="s">
        <v>50</v>
      </c>
      <c r="B59" s="206"/>
      <c r="C59" s="206"/>
      <c r="D59" s="206"/>
      <c r="E59" s="206"/>
      <c r="F59" s="206"/>
      <c r="G59" s="206"/>
      <c r="H59" s="206"/>
      <c r="I59" s="206"/>
      <c r="J59" s="206"/>
      <c r="K59" s="206"/>
      <c r="L59" s="207"/>
    </row>
    <row r="60" spans="1:12">
      <c r="A60" s="247" t="s">
        <v>23</v>
      </c>
      <c r="B60" s="208" t="s">
        <v>97</v>
      </c>
      <c r="C60" s="208"/>
      <c r="D60" s="208"/>
      <c r="E60" s="208"/>
      <c r="F60" s="208"/>
      <c r="G60" s="208"/>
      <c r="H60" s="17" t="s">
        <v>51</v>
      </c>
      <c r="I60" s="17" t="s">
        <v>52</v>
      </c>
      <c r="J60" s="208" t="s">
        <v>53</v>
      </c>
      <c r="K60" s="208"/>
      <c r="L60" s="147" t="s">
        <v>54</v>
      </c>
    </row>
    <row r="61" spans="1:12">
      <c r="A61" s="248"/>
      <c r="B61" s="208" t="s">
        <v>55</v>
      </c>
      <c r="C61" s="208"/>
      <c r="D61" s="208"/>
      <c r="E61" s="208" t="s">
        <v>68</v>
      </c>
      <c r="F61" s="208"/>
      <c r="G61" s="208"/>
      <c r="H61" s="17" t="s">
        <v>56</v>
      </c>
      <c r="I61" s="17" t="s">
        <v>57</v>
      </c>
      <c r="J61" s="17" t="s">
        <v>58</v>
      </c>
      <c r="K61" s="17" t="s">
        <v>59</v>
      </c>
      <c r="L61" s="147" t="s">
        <v>60</v>
      </c>
    </row>
    <row r="62" spans="1:12" ht="13.5" thickBot="1">
      <c r="A62" s="249"/>
      <c r="B62" s="18">
        <v>1</v>
      </c>
      <c r="C62" s="18">
        <v>2</v>
      </c>
      <c r="D62" s="18">
        <v>3</v>
      </c>
      <c r="E62" s="18">
        <v>1</v>
      </c>
      <c r="F62" s="18">
        <v>2</v>
      </c>
      <c r="G62" s="18">
        <v>3</v>
      </c>
      <c r="H62" s="18" t="s">
        <v>57</v>
      </c>
      <c r="I62" s="18" t="s">
        <v>65</v>
      </c>
      <c r="J62" s="18" t="s">
        <v>65</v>
      </c>
      <c r="K62" s="18" t="s">
        <v>65</v>
      </c>
      <c r="L62" s="20" t="s">
        <v>61</v>
      </c>
    </row>
    <row r="63" spans="1:12" ht="13.5" thickBot="1">
      <c r="A63" s="148" t="s">
        <v>9</v>
      </c>
      <c r="B63" s="11" t="s">
        <v>127</v>
      </c>
      <c r="C63" s="11" t="s">
        <v>127</v>
      </c>
      <c r="D63" s="11" t="s">
        <v>127</v>
      </c>
      <c r="E63" s="11" t="s">
        <v>127</v>
      </c>
      <c r="F63" s="11" t="s">
        <v>127</v>
      </c>
      <c r="G63" s="11" t="s">
        <v>127</v>
      </c>
      <c r="H63" s="11" t="s">
        <v>127</v>
      </c>
      <c r="I63" s="11" t="s">
        <v>127</v>
      </c>
      <c r="J63" s="11" t="s">
        <v>127</v>
      </c>
      <c r="K63" s="11" t="s">
        <v>127</v>
      </c>
      <c r="L63" s="149" t="s">
        <v>127</v>
      </c>
    </row>
    <row r="64" spans="1:12">
      <c r="A64" s="60" t="s">
        <v>65</v>
      </c>
      <c r="B64" s="27"/>
      <c r="C64" s="27"/>
      <c r="D64" s="27" t="s">
        <v>65</v>
      </c>
      <c r="E64" s="27"/>
      <c r="F64" s="27"/>
      <c r="G64" s="27"/>
      <c r="H64" s="27" t="s">
        <v>65</v>
      </c>
      <c r="I64" s="27" t="s">
        <v>65</v>
      </c>
      <c r="J64" s="27" t="s">
        <v>65</v>
      </c>
      <c r="K64" s="27" t="s">
        <v>65</v>
      </c>
      <c r="L64" s="138" t="s">
        <v>65</v>
      </c>
    </row>
    <row r="65" spans="1:13">
      <c r="A65" s="150" t="s">
        <v>62</v>
      </c>
      <c r="B65" s="27"/>
      <c r="C65" s="27"/>
      <c r="D65" s="27" t="s">
        <v>65</v>
      </c>
      <c r="E65" s="27"/>
      <c r="F65" s="27"/>
      <c r="G65" s="27"/>
      <c r="H65" s="27"/>
      <c r="I65" s="27" t="s">
        <v>65</v>
      </c>
      <c r="J65" s="27" t="s">
        <v>65</v>
      </c>
      <c r="K65" s="27" t="s">
        <v>65</v>
      </c>
      <c r="L65" s="138"/>
    </row>
    <row r="66" spans="1:13">
      <c r="A66" s="150" t="s">
        <v>63</v>
      </c>
      <c r="B66" s="27"/>
      <c r="C66" s="27"/>
      <c r="D66" s="27" t="s">
        <v>65</v>
      </c>
      <c r="E66" s="27"/>
      <c r="F66" s="27"/>
      <c r="G66" s="27"/>
      <c r="H66" s="27" t="s">
        <v>65</v>
      </c>
      <c r="I66" s="27" t="s">
        <v>65</v>
      </c>
      <c r="J66" s="27" t="s">
        <v>65</v>
      </c>
      <c r="K66" s="27" t="s">
        <v>65</v>
      </c>
      <c r="L66" s="138"/>
    </row>
    <row r="67" spans="1:13" ht="13.5" thickBot="1">
      <c r="A67" s="151" t="s">
        <v>64</v>
      </c>
      <c r="B67" s="34"/>
      <c r="C67" s="34"/>
      <c r="D67" s="34" t="s">
        <v>65</v>
      </c>
      <c r="E67" s="34"/>
      <c r="F67" s="34"/>
      <c r="G67" s="34"/>
      <c r="H67" s="34" t="s">
        <v>65</v>
      </c>
      <c r="I67" s="34" t="s">
        <v>65</v>
      </c>
      <c r="J67" s="34" t="s">
        <v>65</v>
      </c>
      <c r="K67" s="34" t="s">
        <v>65</v>
      </c>
      <c r="L67" s="146"/>
    </row>
    <row r="68" spans="1:13" ht="13.5" thickBot="1"/>
    <row r="69" spans="1:13">
      <c r="A69" s="86" t="s">
        <v>106</v>
      </c>
      <c r="B69" s="152"/>
      <c r="C69" s="134"/>
      <c r="D69" s="153">
        <v>10</v>
      </c>
      <c r="E69" s="153">
        <v>14</v>
      </c>
      <c r="F69" s="153">
        <v>28</v>
      </c>
      <c r="G69" s="153">
        <v>35</v>
      </c>
      <c r="H69" s="154" t="s">
        <v>54</v>
      </c>
      <c r="I69" s="38" t="s">
        <v>108</v>
      </c>
      <c r="J69" s="38" t="s">
        <v>109</v>
      </c>
    </row>
    <row r="70" spans="1:13" ht="13.5" thickBot="1">
      <c r="A70" s="257" t="s">
        <v>107</v>
      </c>
      <c r="B70" s="258"/>
      <c r="C70" s="258"/>
      <c r="D70" s="142"/>
      <c r="E70" s="142"/>
      <c r="F70" s="142"/>
      <c r="G70" s="142"/>
      <c r="H70" s="155"/>
      <c r="I70" s="156">
        <f>M102</f>
        <v>0.31850000000000001</v>
      </c>
      <c r="J70" s="156">
        <f>O102</f>
        <v>0</v>
      </c>
    </row>
    <row r="71" spans="1:13">
      <c r="A71" s="241" t="s">
        <v>9</v>
      </c>
      <c r="B71" s="242"/>
      <c r="C71" s="242"/>
      <c r="D71" s="17">
        <v>5</v>
      </c>
      <c r="E71" s="17">
        <v>70</v>
      </c>
      <c r="F71" s="17">
        <v>95</v>
      </c>
      <c r="G71" s="17">
        <v>99.5</v>
      </c>
      <c r="H71" s="147">
        <v>0.5</v>
      </c>
    </row>
    <row r="72" spans="1:13" ht="13.5" thickBot="1">
      <c r="A72" s="243"/>
      <c r="B72" s="244"/>
      <c r="C72" s="244"/>
      <c r="D72" s="18" t="s">
        <v>130</v>
      </c>
      <c r="E72" s="18" t="s">
        <v>131</v>
      </c>
      <c r="F72" s="18" t="s">
        <v>131</v>
      </c>
      <c r="G72" s="18" t="s">
        <v>131</v>
      </c>
      <c r="H72" s="20" t="s">
        <v>131</v>
      </c>
    </row>
    <row r="73" spans="1:13" ht="13.5" thickBot="1"/>
    <row r="74" spans="1:13" ht="13.5" thickBot="1">
      <c r="A74" s="235" t="s">
        <v>132</v>
      </c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7"/>
      <c r="M74" s="238"/>
    </row>
    <row r="75" spans="1:13">
      <c r="A75" s="188" t="s">
        <v>133</v>
      </c>
      <c r="B75" s="189"/>
      <c r="C75" s="188" t="s">
        <v>134</v>
      </c>
      <c r="D75" s="189"/>
      <c r="E75" s="190" t="s">
        <v>135</v>
      </c>
      <c r="F75" s="192" t="s">
        <v>136</v>
      </c>
      <c r="G75" s="192"/>
      <c r="H75" s="193" t="s">
        <v>137</v>
      </c>
      <c r="I75" s="193" t="s">
        <v>138</v>
      </c>
      <c r="J75" s="193" t="s">
        <v>139</v>
      </c>
      <c r="K75" s="186" t="s">
        <v>140</v>
      </c>
      <c r="L75" s="234" t="s">
        <v>149</v>
      </c>
      <c r="M75" s="230"/>
    </row>
    <row r="76" spans="1:13">
      <c r="A76" s="157" t="s">
        <v>141</v>
      </c>
      <c r="B76" s="158" t="s">
        <v>142</v>
      </c>
      <c r="C76" s="157" t="s">
        <v>141</v>
      </c>
      <c r="D76" s="158" t="s">
        <v>142</v>
      </c>
      <c r="E76" s="191"/>
      <c r="F76" s="159" t="s">
        <v>143</v>
      </c>
      <c r="G76" s="159" t="s">
        <v>144</v>
      </c>
      <c r="H76" s="194"/>
      <c r="I76" s="194"/>
      <c r="J76" s="194"/>
      <c r="K76" s="187"/>
      <c r="L76" s="160" t="s">
        <v>15</v>
      </c>
      <c r="M76" s="161" t="s">
        <v>16</v>
      </c>
    </row>
    <row r="77" spans="1:13">
      <c r="A77" s="162"/>
      <c r="B77" s="163"/>
      <c r="C77" s="162"/>
      <c r="D77" s="163"/>
      <c r="E77" s="164" t="s">
        <v>9</v>
      </c>
      <c r="F77" s="165"/>
      <c r="G77" s="165"/>
      <c r="H77" s="165"/>
      <c r="I77" s="165"/>
      <c r="J77" s="165"/>
      <c r="K77" s="163"/>
      <c r="L77" s="100"/>
      <c r="M77" s="166"/>
    </row>
    <row r="78" spans="1:13" ht="13.5" thickBot="1">
      <c r="A78" s="167"/>
      <c r="B78" s="168"/>
      <c r="C78" s="167"/>
      <c r="D78" s="168"/>
      <c r="E78" s="169" t="s">
        <v>145</v>
      </c>
      <c r="F78" s="170"/>
      <c r="G78" s="170"/>
      <c r="H78" s="171"/>
      <c r="I78" s="170"/>
      <c r="J78" s="170"/>
      <c r="K78" s="168"/>
      <c r="L78" s="184"/>
      <c r="M78" s="36"/>
    </row>
    <row r="100" spans="1:15">
      <c r="A100" s="195" t="s">
        <v>110</v>
      </c>
      <c r="B100" s="212" t="s">
        <v>111</v>
      </c>
      <c r="C100" s="195" t="s">
        <v>112</v>
      </c>
      <c r="D100" s="196" t="s">
        <v>113</v>
      </c>
      <c r="E100" s="196"/>
      <c r="F100" s="195" t="s">
        <v>114</v>
      </c>
      <c r="G100" s="195" t="s">
        <v>115</v>
      </c>
      <c r="H100" s="201" t="s">
        <v>116</v>
      </c>
      <c r="I100" s="195" t="s">
        <v>117</v>
      </c>
      <c r="J100" s="195" t="s">
        <v>118</v>
      </c>
      <c r="K100" s="195" t="s">
        <v>119</v>
      </c>
      <c r="L100" s="195" t="s">
        <v>120</v>
      </c>
      <c r="M100" s="195" t="s">
        <v>121</v>
      </c>
      <c r="N100" s="195" t="s">
        <v>122</v>
      </c>
      <c r="O100" s="202" t="s">
        <v>109</v>
      </c>
    </row>
    <row r="101" spans="1:15" ht="12.75" customHeight="1">
      <c r="A101" s="195"/>
      <c r="B101" s="213"/>
      <c r="C101" s="195"/>
      <c r="D101" s="172" t="s">
        <v>123</v>
      </c>
      <c r="E101" s="172" t="s">
        <v>124</v>
      </c>
      <c r="F101" s="195"/>
      <c r="G101" s="195"/>
      <c r="H101" s="201"/>
      <c r="I101" s="195"/>
      <c r="J101" s="195"/>
      <c r="K101" s="195"/>
      <c r="L101" s="195"/>
      <c r="M101" s="195"/>
      <c r="N101" s="195"/>
      <c r="O101" s="202"/>
    </row>
    <row r="102" spans="1:15">
      <c r="A102" s="173">
        <v>1</v>
      </c>
      <c r="B102" s="173">
        <v>10</v>
      </c>
      <c r="C102" s="185" t="s">
        <v>95</v>
      </c>
      <c r="D102" s="174">
        <v>2.36</v>
      </c>
      <c r="E102" s="174">
        <v>1.7</v>
      </c>
      <c r="F102" s="174">
        <f>E102</f>
        <v>1.7</v>
      </c>
      <c r="G102" s="174">
        <f>D70</f>
        <v>0</v>
      </c>
      <c r="H102" s="175">
        <f>G102</f>
        <v>0</v>
      </c>
      <c r="I102" s="176">
        <f>(E102+D102)/2</f>
        <v>2.0299999999999998</v>
      </c>
      <c r="J102" s="176">
        <f>H102*I102</f>
        <v>0</v>
      </c>
      <c r="K102" s="174">
        <f>I102^2</f>
        <v>4.1208999999999989</v>
      </c>
      <c r="L102" s="174">
        <f>H102*K102</f>
        <v>0</v>
      </c>
      <c r="M102" s="197">
        <f>J107/H107</f>
        <v>0.31850000000000001</v>
      </c>
      <c r="N102" s="197">
        <f>((L107-((J107)^2/H107))/(H107-1))^0.5</f>
        <v>0</v>
      </c>
      <c r="O102" s="209">
        <f>N102*100/M102</f>
        <v>0</v>
      </c>
    </row>
    <row r="103" spans="1:15">
      <c r="A103" s="173">
        <v>2</v>
      </c>
      <c r="B103" s="173">
        <v>14</v>
      </c>
      <c r="C103" s="185"/>
      <c r="D103" s="174">
        <v>1.7</v>
      </c>
      <c r="E103" s="174">
        <v>1.18</v>
      </c>
      <c r="F103" s="174">
        <f>E103</f>
        <v>1.18</v>
      </c>
      <c r="G103" s="174">
        <f>E70</f>
        <v>0</v>
      </c>
      <c r="H103" s="175">
        <f>+G103-G102</f>
        <v>0</v>
      </c>
      <c r="I103" s="176">
        <f>(E103+D103)/2</f>
        <v>1.44</v>
      </c>
      <c r="J103" s="176">
        <f>H103*I103</f>
        <v>0</v>
      </c>
      <c r="K103" s="174">
        <f>I103^2</f>
        <v>2.0735999999999999</v>
      </c>
      <c r="L103" s="174">
        <f>H103*K103</f>
        <v>0</v>
      </c>
      <c r="M103" s="198"/>
      <c r="N103" s="198"/>
      <c r="O103" s="210"/>
    </row>
    <row r="104" spans="1:15">
      <c r="A104" s="173">
        <v>3</v>
      </c>
      <c r="B104" s="173">
        <v>28</v>
      </c>
      <c r="C104" s="185"/>
      <c r="D104" s="174">
        <v>1.18</v>
      </c>
      <c r="E104" s="174">
        <v>0.6</v>
      </c>
      <c r="F104" s="174">
        <f>E104</f>
        <v>0.6</v>
      </c>
      <c r="G104" s="174">
        <f>F70</f>
        <v>0</v>
      </c>
      <c r="H104" s="175">
        <f>+G104-G103</f>
        <v>0</v>
      </c>
      <c r="I104" s="176">
        <f>(E104+D104)/2</f>
        <v>0.8899999999999999</v>
      </c>
      <c r="J104" s="176">
        <f>H104*I104</f>
        <v>0</v>
      </c>
      <c r="K104" s="174">
        <f>I104^2</f>
        <v>0.7920999999999998</v>
      </c>
      <c r="L104" s="174">
        <f>H104*K104</f>
        <v>0</v>
      </c>
      <c r="M104" s="198"/>
      <c r="N104" s="198"/>
      <c r="O104" s="210"/>
    </row>
    <row r="105" spans="1:15">
      <c r="A105" s="173">
        <v>4</v>
      </c>
      <c r="B105" s="173">
        <v>35</v>
      </c>
      <c r="C105" s="185"/>
      <c r="D105" s="174">
        <v>0.6</v>
      </c>
      <c r="E105" s="174">
        <v>0.42499999999999999</v>
      </c>
      <c r="F105" s="174">
        <f>E105</f>
        <v>0.42499999999999999</v>
      </c>
      <c r="G105" s="174">
        <f>G70</f>
        <v>0</v>
      </c>
      <c r="H105" s="175">
        <f>+G105-G104</f>
        <v>0</v>
      </c>
      <c r="I105" s="176">
        <f>(E105+D105)/2</f>
        <v>0.51249999999999996</v>
      </c>
      <c r="J105" s="176">
        <f>H105*I105</f>
        <v>0</v>
      </c>
      <c r="K105" s="174">
        <f>I105^2</f>
        <v>0.26265624999999998</v>
      </c>
      <c r="L105" s="174">
        <f>H105*K105</f>
        <v>0</v>
      </c>
      <c r="M105" s="198"/>
      <c r="N105" s="198"/>
      <c r="O105" s="210"/>
    </row>
    <row r="106" spans="1:15">
      <c r="A106" s="173">
        <v>5</v>
      </c>
      <c r="B106" s="173" t="s">
        <v>54</v>
      </c>
      <c r="C106" s="185"/>
      <c r="D106" s="174">
        <v>0.42499999999999999</v>
      </c>
      <c r="E106" s="174">
        <v>0.21199999999999999</v>
      </c>
      <c r="F106" s="174">
        <f>E106</f>
        <v>0.21199999999999999</v>
      </c>
      <c r="G106" s="174">
        <v>100</v>
      </c>
      <c r="H106" s="175">
        <f>+G106-G105</f>
        <v>100</v>
      </c>
      <c r="I106" s="176">
        <f>(E106+D106)/2</f>
        <v>0.31850000000000001</v>
      </c>
      <c r="J106" s="176">
        <f>H106*I106</f>
        <v>31.85</v>
      </c>
      <c r="K106" s="174">
        <f>I106^2</f>
        <v>0.10144225</v>
      </c>
      <c r="L106" s="174">
        <f>H106*K106</f>
        <v>10.144225</v>
      </c>
      <c r="M106" s="199"/>
      <c r="N106" s="199"/>
      <c r="O106" s="211"/>
    </row>
    <row r="107" spans="1:15" ht="15.75">
      <c r="A107" s="200" t="s">
        <v>125</v>
      </c>
      <c r="B107" s="200"/>
      <c r="C107" s="200"/>
      <c r="D107" s="200"/>
      <c r="E107" s="200"/>
      <c r="F107" s="200"/>
      <c r="G107" s="177"/>
      <c r="H107" s="178">
        <f>SUM(H102:H106)</f>
        <v>100</v>
      </c>
      <c r="I107" s="179">
        <f>SUM(I102:I106)</f>
        <v>5.1909999999999998</v>
      </c>
      <c r="J107" s="179">
        <f>SUM(J102:J106)</f>
        <v>31.85</v>
      </c>
      <c r="K107" s="180"/>
      <c r="L107" s="179">
        <f>SUM(L102:L106)</f>
        <v>10.144225</v>
      </c>
      <c r="M107" s="180"/>
      <c r="N107" s="27"/>
      <c r="O107" s="181"/>
    </row>
  </sheetData>
  <mergeCells count="62">
    <mergeCell ref="B25:D25"/>
    <mergeCell ref="E25:G25"/>
    <mergeCell ref="A70:C70"/>
    <mergeCell ref="A1:L1"/>
    <mergeCell ref="A3:L3"/>
    <mergeCell ref="A5:D5"/>
    <mergeCell ref="A6:D6"/>
    <mergeCell ref="C53:D53"/>
    <mergeCell ref="J100:J101"/>
    <mergeCell ref="A60:A62"/>
    <mergeCell ref="E61:G61"/>
    <mergeCell ref="B60:G60"/>
    <mergeCell ref="K43:K44"/>
    <mergeCell ref="L43:L44"/>
    <mergeCell ref="E43:F43"/>
    <mergeCell ref="A74:M74"/>
    <mergeCell ref="L75:M75"/>
    <mergeCell ref="I43:I44"/>
    <mergeCell ref="A71:C72"/>
    <mergeCell ref="G43:G44"/>
    <mergeCell ref="J60:K60"/>
    <mergeCell ref="E52:I52"/>
    <mergeCell ref="A7:D7"/>
    <mergeCell ref="E9:H9"/>
    <mergeCell ref="E10:F10"/>
    <mergeCell ref="G10:H10"/>
    <mergeCell ref="L25:M25"/>
    <mergeCell ref="A10:D11"/>
    <mergeCell ref="H25:J25"/>
    <mergeCell ref="K10:L10"/>
    <mergeCell ref="I9:L9"/>
    <mergeCell ref="A24:M24"/>
    <mergeCell ref="O100:O101"/>
    <mergeCell ref="D43:D44"/>
    <mergeCell ref="A59:L59"/>
    <mergeCell ref="B61:D61"/>
    <mergeCell ref="K100:K101"/>
    <mergeCell ref="O102:O106"/>
    <mergeCell ref="A100:A101"/>
    <mergeCell ref="B100:B101"/>
    <mergeCell ref="M102:M106"/>
    <mergeCell ref="J43:J44"/>
    <mergeCell ref="N102:N106"/>
    <mergeCell ref="F100:F101"/>
    <mergeCell ref="L100:L101"/>
    <mergeCell ref="A75:B75"/>
    <mergeCell ref="A107:F107"/>
    <mergeCell ref="M100:M101"/>
    <mergeCell ref="N100:N101"/>
    <mergeCell ref="G100:G101"/>
    <mergeCell ref="H100:H101"/>
    <mergeCell ref="I100:I101"/>
    <mergeCell ref="C102:C106"/>
    <mergeCell ref="K75:K76"/>
    <mergeCell ref="C75:D75"/>
    <mergeCell ref="E75:E76"/>
    <mergeCell ref="F75:G75"/>
    <mergeCell ref="H75:H76"/>
    <mergeCell ref="I75:I76"/>
    <mergeCell ref="J75:J76"/>
    <mergeCell ref="C100:C101"/>
    <mergeCell ref="D100:E100"/>
  </mergeCells>
  <phoneticPr fontId="0" type="noConversion"/>
  <pageMargins left="0.37" right="0.25" top="0.18" bottom="0.17" header="0.17" footer="0.17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dscl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</dc:creator>
  <cp:lastModifiedBy>Vijay Singh</cp:lastModifiedBy>
  <cp:lastPrinted>2019-05-24T12:17:19Z</cp:lastPrinted>
  <dcterms:created xsi:type="dcterms:W3CDTF">2006-11-16T05:11:10Z</dcterms:created>
  <dcterms:modified xsi:type="dcterms:W3CDTF">2021-09-16T11:43:39Z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113912099</vt:i4>
  </property>
  <property fmtid="{D5CDD505-2E9C-101B-9397-08002B2CF9AE}" pid="3" name="_EmailSubject">
    <vt:lpwstr>KMS Software error</vt:lpwstr>
  </property>
  <property fmtid="{D5CDD505-2E9C-101B-9397-08002B2CF9AE}" pid="4" name="_AuthorEmail">
    <vt:lpwstr>vijaysingh@dscl.com</vt:lpwstr>
  </property>
  <property fmtid="{D5CDD505-2E9C-101B-9397-08002B2CF9AE}" pid="5" name="_AuthorEmailDisplayName">
    <vt:lpwstr>Singh Vijay</vt:lpwstr>
  </property>
  <property fmtid="{D5CDD505-2E9C-101B-9397-08002B2CF9AE}" pid="6" name="_ReviewingToolsShownOnce">
    <vt:lpwstr/>
  </property>
</Properties>
</file>